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66925"/>
  <mc:AlternateContent xmlns:mc="http://schemas.openxmlformats.org/markup-compatibility/2006">
    <mc:Choice Requires="x15">
      <x15ac:absPath xmlns:x15ac="http://schemas.microsoft.com/office/spreadsheetml/2010/11/ac" url="C:\Users\Yensor\Desktop\"/>
    </mc:Choice>
  </mc:AlternateContent>
  <xr:revisionPtr revIDLastSave="0" documentId="8_{F1AAAD5B-3786-4BF7-BCB9-62458696DA6A}" xr6:coauthVersionLast="40" xr6:coauthVersionMax="40" xr10:uidLastSave="{00000000-0000-0000-0000-000000000000}"/>
  <bookViews>
    <workbookView xWindow="0" yWindow="0" windowWidth="20490" windowHeight="6945" tabRatio="691" xr2:uid="{00000000-000D-0000-FFFF-FFFF00000000}"/>
  </bookViews>
  <sheets>
    <sheet name="Farm"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8" i="5" l="1"/>
  <c r="S38" i="5" s="1"/>
  <c r="R37" i="5"/>
  <c r="S37" i="5" s="1"/>
  <c r="R35" i="5"/>
  <c r="S35" i="5" s="1"/>
  <c r="R34" i="5"/>
  <c r="S34" i="5" s="1"/>
  <c r="R25" i="5"/>
  <c r="S25" i="5" s="1"/>
  <c r="R26" i="5"/>
  <c r="S26" i="5" s="1"/>
  <c r="R27" i="5"/>
  <c r="S27" i="5" s="1"/>
  <c r="T27" i="5" s="1"/>
  <c r="U27" i="5" s="1"/>
  <c r="R28" i="5"/>
  <c r="S28" i="5" s="1"/>
  <c r="T28" i="5" s="1"/>
  <c r="U28" i="5" s="1"/>
  <c r="R29" i="5"/>
  <c r="S29" i="5" s="1"/>
  <c r="T29" i="5" s="1"/>
  <c r="U29" i="5" s="1"/>
  <c r="R30" i="5"/>
  <c r="S30" i="5" s="1"/>
  <c r="T30" i="5" s="1"/>
  <c r="U30" i="5" s="1"/>
  <c r="R31" i="5"/>
  <c r="S31" i="5" s="1"/>
  <c r="T31" i="5" s="1"/>
  <c r="U31" i="5" s="1"/>
  <c r="R32" i="5"/>
  <c r="S32" i="5" s="1"/>
  <c r="R24" i="5"/>
  <c r="S24" i="5" s="1"/>
  <c r="R15" i="5"/>
  <c r="S15" i="5" s="1"/>
  <c r="R16" i="5"/>
  <c r="S16" i="5" s="1"/>
  <c r="R17" i="5"/>
  <c r="S17" i="5" s="1"/>
  <c r="R18" i="5"/>
  <c r="S18" i="5" s="1"/>
  <c r="R19" i="5"/>
  <c r="S19" i="5" s="1"/>
  <c r="R20" i="5"/>
  <c r="S20" i="5" s="1"/>
  <c r="R21" i="5"/>
  <c r="S21" i="5" s="1"/>
  <c r="R22" i="5"/>
  <c r="S22" i="5" s="1"/>
  <c r="J38" i="5"/>
  <c r="K38" i="5" s="1"/>
  <c r="J37" i="5"/>
  <c r="K37" i="5" s="1"/>
  <c r="J35" i="5"/>
  <c r="K35" i="5" s="1"/>
  <c r="J34" i="5"/>
  <c r="K34" i="5" s="1"/>
  <c r="J25" i="5"/>
  <c r="K25" i="5" s="1"/>
  <c r="J26" i="5"/>
  <c r="K26" i="5" s="1"/>
  <c r="J27" i="5"/>
  <c r="K27" i="5" s="1"/>
  <c r="J28" i="5"/>
  <c r="K28" i="5" s="1"/>
  <c r="J29" i="5"/>
  <c r="K29" i="5" s="1"/>
  <c r="J30" i="5"/>
  <c r="K30" i="5" s="1"/>
  <c r="J31" i="5"/>
  <c r="K31" i="5" s="1"/>
  <c r="J32" i="5"/>
  <c r="K32" i="5" s="1"/>
  <c r="J24" i="5"/>
  <c r="K24" i="5" s="1"/>
  <c r="J20" i="5"/>
  <c r="K20" i="5" s="1"/>
  <c r="J21" i="5"/>
  <c r="K21" i="5" s="1"/>
  <c r="J15" i="5"/>
  <c r="K15" i="5" s="1"/>
  <c r="J16" i="5"/>
  <c r="K16" i="5" s="1"/>
  <c r="Y5" i="5" l="1"/>
  <c r="J17" i="5"/>
  <c r="K17" i="5" s="1"/>
  <c r="J18" i="5"/>
  <c r="K18" i="5" s="1"/>
  <c r="J19" i="5"/>
  <c r="K19" i="5" s="1"/>
  <c r="AO38" i="5" l="1"/>
  <c r="AO37" i="5"/>
  <c r="AO35" i="5"/>
  <c r="AO34" i="5"/>
  <c r="AO32" i="5"/>
  <c r="AO31" i="5"/>
  <c r="AO30" i="5"/>
  <c r="AO29" i="5"/>
  <c r="AO28" i="5"/>
  <c r="AO27" i="5"/>
  <c r="AO26" i="5"/>
  <c r="AO25" i="5"/>
  <c r="AO24" i="5"/>
  <c r="AO22" i="5"/>
  <c r="AO21" i="5"/>
  <c r="AO20" i="5"/>
  <c r="AO19" i="5"/>
  <c r="AO18" i="5"/>
  <c r="AO17" i="5"/>
  <c r="AO16" i="5"/>
  <c r="AO15" i="5"/>
  <c r="AO14" i="5"/>
  <c r="AO13" i="5"/>
  <c r="AO12" i="5"/>
  <c r="AO11" i="5"/>
  <c r="AO10" i="5"/>
  <c r="AO9" i="5"/>
  <c r="AO8" i="5"/>
  <c r="AO7" i="5"/>
  <c r="AO5" i="5"/>
  <c r="AU38" i="5" l="1"/>
  <c r="AU37" i="5"/>
  <c r="AU35" i="5"/>
  <c r="AU34" i="5"/>
  <c r="AU31" i="5"/>
  <c r="AU30" i="5"/>
  <c r="AU29" i="5"/>
  <c r="AU28" i="5"/>
  <c r="AU27" i="5"/>
  <c r="AU26" i="5"/>
  <c r="AU25" i="5"/>
  <c r="AU24" i="5"/>
  <c r="AU22" i="5"/>
  <c r="AU20" i="5"/>
  <c r="AU19" i="5"/>
  <c r="AU18" i="5"/>
  <c r="AU16" i="5"/>
  <c r="AU15" i="5"/>
  <c r="AU13" i="5"/>
  <c r="AU12" i="5"/>
  <c r="AU11" i="5"/>
  <c r="AU10" i="5"/>
  <c r="AU9" i="5"/>
  <c r="AU8" i="5"/>
  <c r="AU7" i="5"/>
  <c r="AU5" i="5"/>
  <c r="Y27" i="5"/>
  <c r="Y28" i="5"/>
  <c r="Y29" i="5"/>
  <c r="Y30" i="5"/>
  <c r="Y31" i="5"/>
  <c r="Y15" i="5"/>
  <c r="Y16" i="5"/>
  <c r="Y17" i="5"/>
  <c r="Y18" i="5"/>
  <c r="Y19" i="5"/>
  <c r="Y20" i="5"/>
  <c r="Y21" i="5"/>
  <c r="T16" i="5"/>
  <c r="U16" i="5" s="1"/>
  <c r="T17" i="5"/>
  <c r="U17" i="5" s="1"/>
  <c r="T18" i="5"/>
  <c r="U18" i="5" s="1"/>
  <c r="T19" i="5"/>
  <c r="U19" i="5" s="1"/>
  <c r="T15" i="5"/>
  <c r="T21" i="5"/>
  <c r="U21" i="5" s="1"/>
  <c r="T20" i="5"/>
  <c r="U20" i="5" s="1"/>
  <c r="L27" i="5"/>
  <c r="M27" i="5" s="1"/>
  <c r="AB27" i="5" s="1"/>
  <c r="L28" i="5"/>
  <c r="M28" i="5" s="1"/>
  <c r="AB28" i="5" s="1"/>
  <c r="L29" i="5"/>
  <c r="L30" i="5"/>
  <c r="M30" i="5" s="1"/>
  <c r="AB30" i="5" s="1"/>
  <c r="L31" i="5"/>
  <c r="M31" i="5" s="1"/>
  <c r="AB31" i="5" s="1"/>
  <c r="L16" i="5"/>
  <c r="M16" i="5" s="1"/>
  <c r="L17" i="5"/>
  <c r="M17" i="5" s="1"/>
  <c r="L18" i="5"/>
  <c r="M18" i="5" s="1"/>
  <c r="L19" i="5"/>
  <c r="L15" i="5"/>
  <c r="M15" i="5" s="1"/>
  <c r="L21" i="5"/>
  <c r="M21" i="5" s="1"/>
  <c r="L20" i="5"/>
  <c r="M20" i="5" s="1"/>
  <c r="J22" i="5"/>
  <c r="K22" i="5" s="1"/>
  <c r="B38" i="5"/>
  <c r="B37" i="5"/>
  <c r="B35" i="5"/>
  <c r="B34" i="5"/>
  <c r="B32" i="5"/>
  <c r="B31" i="5"/>
  <c r="B30" i="5"/>
  <c r="B29" i="5"/>
  <c r="B28" i="5"/>
  <c r="B27" i="5"/>
  <c r="B26" i="5"/>
  <c r="B25" i="5"/>
  <c r="B24" i="5"/>
  <c r="B22" i="5"/>
  <c r="B21" i="5"/>
  <c r="B20" i="5"/>
  <c r="B19" i="5"/>
  <c r="B18" i="5"/>
  <c r="B17" i="5"/>
  <c r="B16" i="5"/>
  <c r="B15" i="5"/>
  <c r="B14" i="5"/>
  <c r="B13" i="5"/>
  <c r="B12" i="5"/>
  <c r="B11" i="5"/>
  <c r="B10" i="5"/>
  <c r="B9" i="5"/>
  <c r="B8" i="5"/>
  <c r="B7" i="5"/>
  <c r="B5" i="5"/>
  <c r="AB16" i="5" l="1"/>
  <c r="AG16" i="5" s="1"/>
  <c r="AB18" i="5"/>
  <c r="AG18" i="5" s="1"/>
  <c r="AH18" i="5" s="1"/>
  <c r="M29" i="5"/>
  <c r="AB29" i="5" s="1"/>
  <c r="Z29" i="5"/>
  <c r="AA29" i="5" s="1"/>
  <c r="AC28" i="5"/>
  <c r="AG28" i="5"/>
  <c r="AG31" i="5"/>
  <c r="AC31" i="5"/>
  <c r="AG27" i="5"/>
  <c r="AC27" i="5"/>
  <c r="M19" i="5"/>
  <c r="AB19" i="5" s="1"/>
  <c r="Z19" i="5"/>
  <c r="AA19" i="5" s="1"/>
  <c r="AC30" i="5"/>
  <c r="AG30" i="5"/>
  <c r="Z18" i="5"/>
  <c r="AA18" i="5" s="1"/>
  <c r="Z28" i="5"/>
  <c r="AA28" i="5" s="1"/>
  <c r="B39" i="5"/>
  <c r="Z21" i="5"/>
  <c r="AA21" i="5" s="1"/>
  <c r="Z17" i="5"/>
  <c r="AA17" i="5" s="1"/>
  <c r="Z31" i="5"/>
  <c r="AA31" i="5" s="1"/>
  <c r="Z27" i="5"/>
  <c r="AA27" i="5" s="1"/>
  <c r="Z20" i="5"/>
  <c r="AA20" i="5" s="1"/>
  <c r="Z16" i="5"/>
  <c r="AA16" i="5" s="1"/>
  <c r="Z30" i="5"/>
  <c r="AA30" i="5" s="1"/>
  <c r="AB20" i="5"/>
  <c r="AC20" i="5" s="1"/>
  <c r="AB21" i="5"/>
  <c r="AC21" i="5" s="1"/>
  <c r="AB17" i="5"/>
  <c r="AC17" i="5" s="1"/>
  <c r="AV18" i="5"/>
  <c r="AY18" i="5" s="1"/>
  <c r="AP18" i="5"/>
  <c r="AC18" i="5"/>
  <c r="U15" i="5"/>
  <c r="AB15" i="5" s="1"/>
  <c r="AG15" i="5" s="1"/>
  <c r="Z15" i="5"/>
  <c r="J14" i="5"/>
  <c r="K14" i="5" s="1"/>
  <c r="AC16" i="5" l="1"/>
  <c r="AG17" i="5"/>
  <c r="AG20" i="5"/>
  <c r="AC19" i="5"/>
  <c r="AG19" i="5"/>
  <c r="AP19" i="5" s="1"/>
  <c r="AG21" i="5"/>
  <c r="AV21" i="5" s="1"/>
  <c r="AP30" i="5"/>
  <c r="AV30" i="5"/>
  <c r="AY30" i="5" s="1"/>
  <c r="AH30" i="5"/>
  <c r="AV27" i="5"/>
  <c r="AY27" i="5" s="1"/>
  <c r="AP27" i="5"/>
  <c r="AH27" i="5"/>
  <c r="AC29" i="5"/>
  <c r="AG29" i="5"/>
  <c r="AV31" i="5"/>
  <c r="AP31" i="5"/>
  <c r="AH31" i="5"/>
  <c r="AP28" i="5"/>
  <c r="AV28" i="5"/>
  <c r="AY28" i="5" s="1"/>
  <c r="AH28" i="5"/>
  <c r="AV15" i="5"/>
  <c r="AY15" i="5" s="1"/>
  <c r="AP15" i="5"/>
  <c r="AH15" i="5"/>
  <c r="AP17" i="5"/>
  <c r="AV17" i="5"/>
  <c r="AH17" i="5"/>
  <c r="AV20" i="5"/>
  <c r="AY20" i="5" s="1"/>
  <c r="AP20" i="5"/>
  <c r="AH20" i="5"/>
  <c r="AP16" i="5"/>
  <c r="AV16" i="5"/>
  <c r="AH16" i="5"/>
  <c r="AA15" i="5"/>
  <c r="Y7" i="5"/>
  <c r="Y8" i="5"/>
  <c r="Y9" i="5"/>
  <c r="Y10" i="5"/>
  <c r="Y11" i="5"/>
  <c r="Y12" i="5"/>
  <c r="Y13" i="5"/>
  <c r="Y14" i="5"/>
  <c r="Y22" i="5"/>
  <c r="Y24" i="5"/>
  <c r="Y25" i="5"/>
  <c r="Y26" i="5"/>
  <c r="Y32" i="5"/>
  <c r="Y34" i="5"/>
  <c r="Y35" i="5"/>
  <c r="Y37" i="5"/>
  <c r="Y38" i="5"/>
  <c r="L25" i="5"/>
  <c r="M25" i="5" s="1"/>
  <c r="L26" i="5"/>
  <c r="M26" i="5" s="1"/>
  <c r="L32" i="5"/>
  <c r="M32" i="5" s="1"/>
  <c r="L24" i="5"/>
  <c r="M24" i="5" s="1"/>
  <c r="AV19" i="5" l="1"/>
  <c r="AH21" i="5"/>
  <c r="AP21" i="5"/>
  <c r="AH19" i="5"/>
  <c r="AY31" i="5"/>
  <c r="AP29" i="5"/>
  <c r="AV29" i="5"/>
  <c r="AH29" i="5"/>
  <c r="AY16" i="5"/>
  <c r="AY21" i="5"/>
  <c r="AY17" i="5"/>
  <c r="AY19" i="5"/>
  <c r="AC15" i="5"/>
  <c r="T38" i="5"/>
  <c r="U38" i="5" s="1"/>
  <c r="L37" i="5"/>
  <c r="M37" i="5" s="1"/>
  <c r="L35" i="5"/>
  <c r="M35" i="5" s="1"/>
  <c r="L34" i="5"/>
  <c r="M34" i="5" s="1"/>
  <c r="T32" i="5"/>
  <c r="U32" i="5" s="1"/>
  <c r="R14" i="5"/>
  <c r="S14" i="5" s="1"/>
  <c r="T14" i="5" s="1"/>
  <c r="U14" i="5" s="1"/>
  <c r="R13" i="5"/>
  <c r="J13" i="5"/>
  <c r="R12" i="5"/>
  <c r="J12" i="5"/>
  <c r="R11" i="5"/>
  <c r="J11" i="5"/>
  <c r="R10" i="5"/>
  <c r="J10" i="5"/>
  <c r="R9" i="5"/>
  <c r="S9" i="5" s="1"/>
  <c r="T9" i="5" s="1"/>
  <c r="U9" i="5" s="1"/>
  <c r="J9" i="5"/>
  <c r="K9" i="5" s="1"/>
  <c r="R8" i="5"/>
  <c r="J8" i="5"/>
  <c r="R7" i="5"/>
  <c r="J7" i="5"/>
  <c r="R5" i="5"/>
  <c r="J5" i="5"/>
  <c r="AE15" i="5" l="1"/>
  <c r="AD31" i="5"/>
  <c r="AD27" i="5"/>
  <c r="AD30" i="5"/>
  <c r="AI18" i="5"/>
  <c r="AE17" i="5"/>
  <c r="AD18" i="5"/>
  <c r="AD28" i="5"/>
  <c r="AD17" i="5"/>
  <c r="AE30" i="5"/>
  <c r="AE28" i="5"/>
  <c r="AD16" i="5"/>
  <c r="AJ18" i="5"/>
  <c r="AK18" i="5" s="1"/>
  <c r="AE31" i="5"/>
  <c r="AE27" i="5"/>
  <c r="AE16" i="5"/>
  <c r="AE20" i="5"/>
  <c r="AE18" i="5"/>
  <c r="AE21" i="5"/>
  <c r="AR18" i="5"/>
  <c r="AS18" i="5" s="1"/>
  <c r="AJ28" i="5"/>
  <c r="AK28" i="5" s="1"/>
  <c r="AJ16" i="5"/>
  <c r="AK16" i="5" s="1"/>
  <c r="AW18" i="5"/>
  <c r="AX15" i="5"/>
  <c r="AX28" i="5"/>
  <c r="AJ19" i="5"/>
  <c r="AK19" i="5" s="1"/>
  <c r="AX18" i="5"/>
  <c r="AQ18" i="5"/>
  <c r="AJ30" i="5"/>
  <c r="AK30" i="5" s="1"/>
  <c r="AD20" i="5"/>
  <c r="AJ31" i="5"/>
  <c r="AK31" i="5" s="1"/>
  <c r="AI28" i="5"/>
  <c r="AJ15" i="5"/>
  <c r="AK15" i="5" s="1"/>
  <c r="AI17" i="5"/>
  <c r="AI19" i="5"/>
  <c r="AI16" i="5"/>
  <c r="AX30" i="5"/>
  <c r="AW20" i="5"/>
  <c r="AD19" i="5"/>
  <c r="AI30" i="5"/>
  <c r="AJ27" i="5"/>
  <c r="AK27" i="5" s="1"/>
  <c r="AD21" i="5"/>
  <c r="AE29" i="5"/>
  <c r="AI31" i="5"/>
  <c r="AI15" i="5"/>
  <c r="AJ17" i="5"/>
  <c r="AK17" i="5" s="1"/>
  <c r="AJ20" i="5"/>
  <c r="AK20" i="5" s="1"/>
  <c r="AJ21" i="5"/>
  <c r="AK21" i="5" s="1"/>
  <c r="AW30" i="5"/>
  <c r="AX27" i="5"/>
  <c r="AE19" i="5"/>
  <c r="AI27" i="5"/>
  <c r="AD29" i="5"/>
  <c r="AI20" i="5"/>
  <c r="AW15" i="5"/>
  <c r="AW27" i="5"/>
  <c r="AW28" i="5"/>
  <c r="AW17" i="5"/>
  <c r="AQ20" i="5"/>
  <c r="AX20" i="5"/>
  <c r="AW29" i="5"/>
  <c r="AX29" i="5"/>
  <c r="AY29" i="5"/>
  <c r="AX19" i="5"/>
  <c r="AQ30" i="5"/>
  <c r="AR19" i="5"/>
  <c r="AS19" i="5" s="1"/>
  <c r="AR15" i="5"/>
  <c r="AS15" i="5" s="1"/>
  <c r="AR21" i="5"/>
  <c r="AS21" i="5" s="1"/>
  <c r="AR20" i="5"/>
  <c r="AS20" i="5" s="1"/>
  <c r="AX16" i="5"/>
  <c r="AJ29" i="5"/>
  <c r="AK29" i="5" s="1"/>
  <c r="AR29" i="5"/>
  <c r="AS29" i="5" s="1"/>
  <c r="AQ29" i="5"/>
  <c r="AI21" i="5"/>
  <c r="AR30" i="5"/>
  <c r="AS30" i="5" s="1"/>
  <c r="AD15" i="5"/>
  <c r="AQ16" i="5"/>
  <c r="AQ15" i="5"/>
  <c r="AQ21" i="5"/>
  <c r="AW21" i="5"/>
  <c r="AQ31" i="5"/>
  <c r="AR28" i="5"/>
  <c r="AS28" i="5" s="1"/>
  <c r="AW31" i="5"/>
  <c r="AW16" i="5"/>
  <c r="AQ19" i="5"/>
  <c r="AQ17" i="5"/>
  <c r="AR27" i="5"/>
  <c r="AS27" i="5" s="1"/>
  <c r="AR16" i="5"/>
  <c r="AS16" i="5" s="1"/>
  <c r="AR17" i="5"/>
  <c r="AS17" i="5" s="1"/>
  <c r="AW19" i="5"/>
  <c r="AR31" i="5"/>
  <c r="AS31" i="5" s="1"/>
  <c r="AQ27" i="5"/>
  <c r="AI29" i="5"/>
  <c r="AQ28" i="5"/>
  <c r="AX31" i="5"/>
  <c r="T22" i="5"/>
  <c r="U22" i="5" s="1"/>
  <c r="K12" i="5"/>
  <c r="L12" i="5" s="1"/>
  <c r="M12" i="5" s="1"/>
  <c r="Z32" i="5"/>
  <c r="AA32" i="5" s="1"/>
  <c r="L14" i="5"/>
  <c r="M14" i="5" s="1"/>
  <c r="AB14" i="5" s="1"/>
  <c r="K10" i="5"/>
  <c r="S10" i="5"/>
  <c r="T10" i="5" s="1"/>
  <c r="U10" i="5" s="1"/>
  <c r="L9" i="5"/>
  <c r="M9" i="5" s="1"/>
  <c r="AB9" i="5" s="1"/>
  <c r="S11" i="5"/>
  <c r="T11" i="5" s="1"/>
  <c r="U11" i="5" s="1"/>
  <c r="K5" i="5"/>
  <c r="L5" i="5" s="1"/>
  <c r="K7" i="5"/>
  <c r="L7" i="5" s="1"/>
  <c r="M7" i="5" s="1"/>
  <c r="K11" i="5"/>
  <c r="S7" i="5"/>
  <c r="T7" i="5" s="1"/>
  <c r="U7" i="5" s="1"/>
  <c r="S12" i="5"/>
  <c r="T12" i="5" s="1"/>
  <c r="AB32" i="5"/>
  <c r="S5" i="5"/>
  <c r="T5" i="5" s="1"/>
  <c r="U5" i="5" s="1"/>
  <c r="S8" i="5"/>
  <c r="T8" i="5" s="1"/>
  <c r="U8" i="5" s="1"/>
  <c r="S13" i="5"/>
  <c r="T13" i="5" s="1"/>
  <c r="U13" i="5" s="1"/>
  <c r="T24" i="5"/>
  <c r="U24" i="5" s="1"/>
  <c r="T34" i="5"/>
  <c r="K8" i="5"/>
  <c r="K13" i="5"/>
  <c r="AB7" i="5" l="1"/>
  <c r="AG7" i="5" s="1"/>
  <c r="M5" i="5"/>
  <c r="AB5" i="5" s="1"/>
  <c r="AG5" i="5" s="1"/>
  <c r="Z5" i="5"/>
  <c r="AA5" i="5" s="1"/>
  <c r="U34" i="5"/>
  <c r="AB34" i="5" s="1"/>
  <c r="Z12" i="5"/>
  <c r="AA12" i="5" s="1"/>
  <c r="U12" i="5"/>
  <c r="AB12" i="5" s="1"/>
  <c r="AE12" i="5" s="1"/>
  <c r="Z14" i="5"/>
  <c r="AA14" i="5" s="1"/>
  <c r="AB24" i="5"/>
  <c r="AD24" i="5" s="1"/>
  <c r="Z24" i="5"/>
  <c r="AA24" i="5" s="1"/>
  <c r="Z9" i="5"/>
  <c r="AA9" i="5" s="1"/>
  <c r="Z34" i="5"/>
  <c r="AA34" i="5" s="1"/>
  <c r="Z7" i="5"/>
  <c r="AA7" i="5" s="1"/>
  <c r="L38" i="5"/>
  <c r="M38" i="5" s="1"/>
  <c r="L13" i="5"/>
  <c r="M13" i="5" s="1"/>
  <c r="AB13" i="5" s="1"/>
  <c r="AD13" i="5" s="1"/>
  <c r="T35" i="5"/>
  <c r="U35" i="5" s="1"/>
  <c r="T25" i="5"/>
  <c r="U25" i="5" s="1"/>
  <c r="L11" i="5"/>
  <c r="L10" i="5"/>
  <c r="T26" i="5"/>
  <c r="U26" i="5" s="1"/>
  <c r="T37" i="5"/>
  <c r="U37" i="5" s="1"/>
  <c r="L22" i="5"/>
  <c r="M22" i="5" s="1"/>
  <c r="AB22" i="5" s="1"/>
  <c r="L8" i="5"/>
  <c r="M8" i="5" s="1"/>
  <c r="AB8" i="5" s="1"/>
  <c r="AG14" i="5"/>
  <c r="AD32" i="5"/>
  <c r="AC32" i="5"/>
  <c r="AG32" i="5"/>
  <c r="AE32" i="5"/>
  <c r="AD12" i="5" l="1"/>
  <c r="AG12" i="5"/>
  <c r="AV12" i="5" s="1"/>
  <c r="AV32" i="5"/>
  <c r="AP32" i="5"/>
  <c r="AV14" i="5"/>
  <c r="AP14" i="5"/>
  <c r="AP12" i="5"/>
  <c r="AE7" i="5"/>
  <c r="AC7" i="5"/>
  <c r="AD7" i="5"/>
  <c r="AV7" i="5"/>
  <c r="AP7" i="5"/>
  <c r="AJ5" i="5"/>
  <c r="AV5" i="5"/>
  <c r="AP5" i="5"/>
  <c r="AC12" i="5"/>
  <c r="AC5" i="5"/>
  <c r="AD5" i="5"/>
  <c r="AE5" i="5"/>
  <c r="AG24" i="5"/>
  <c r="Z13" i="5"/>
  <c r="AA13" i="5" s="1"/>
  <c r="AE34" i="5"/>
  <c r="AC34" i="5"/>
  <c r="AG34" i="5"/>
  <c r="AD34" i="5"/>
  <c r="Z11" i="5"/>
  <c r="AA11" i="5" s="1"/>
  <c r="M11" i="5"/>
  <c r="AB11" i="5" s="1"/>
  <c r="AE24" i="5"/>
  <c r="Z10" i="5"/>
  <c r="AA10" i="5" s="1"/>
  <c r="M10" i="5"/>
  <c r="AB10" i="5" s="1"/>
  <c r="AG13" i="5"/>
  <c r="AC24" i="5"/>
  <c r="AE13" i="5"/>
  <c r="AC13" i="5"/>
  <c r="AB37" i="5"/>
  <c r="AC37" i="5" s="1"/>
  <c r="Z37" i="5"/>
  <c r="AA37" i="5" s="1"/>
  <c r="AB25" i="5"/>
  <c r="AG25" i="5" s="1"/>
  <c r="Z25" i="5"/>
  <c r="AA25" i="5" s="1"/>
  <c r="AE9" i="5"/>
  <c r="Z8" i="5"/>
  <c r="Z22" i="5"/>
  <c r="AA22" i="5" s="1"/>
  <c r="AB26" i="5"/>
  <c r="AG26" i="5" s="1"/>
  <c r="Z26" i="5"/>
  <c r="AA26" i="5" s="1"/>
  <c r="AB38" i="5"/>
  <c r="AG38" i="5" s="1"/>
  <c r="Z38" i="5"/>
  <c r="AA38" i="5" s="1"/>
  <c r="AB35" i="5"/>
  <c r="Z35" i="5"/>
  <c r="AA35" i="5" s="1"/>
  <c r="AE14" i="5"/>
  <c r="AC14" i="5"/>
  <c r="AD14" i="5"/>
  <c r="AI32" i="5"/>
  <c r="AJ32" i="5"/>
  <c r="AK32" i="5" s="1"/>
  <c r="AH32" i="5"/>
  <c r="AJ14" i="5"/>
  <c r="AK14" i="5" s="1"/>
  <c r="AI14" i="5"/>
  <c r="AH14" i="5"/>
  <c r="AH5" i="5"/>
  <c r="AI5" i="5"/>
  <c r="AH12" i="5"/>
  <c r="AJ12" i="5"/>
  <c r="AK12" i="5" s="1"/>
  <c r="AI12" i="5"/>
  <c r="AI7" i="5"/>
  <c r="AH7" i="5"/>
  <c r="AJ7" i="5"/>
  <c r="AI38" i="5" l="1"/>
  <c r="AV38" i="5"/>
  <c r="AP38" i="5"/>
  <c r="AR38" i="5" s="1"/>
  <c r="AS38" i="5" s="1"/>
  <c r="AP34" i="5"/>
  <c r="AQ34" i="5" s="1"/>
  <c r="AV34" i="5"/>
  <c r="AX34" i="5" s="1"/>
  <c r="AH24" i="5"/>
  <c r="AV24" i="5"/>
  <c r="AP24" i="5"/>
  <c r="AR24" i="5" s="1"/>
  <c r="AS24" i="5" s="1"/>
  <c r="AQ32" i="5"/>
  <c r="AR32" i="5"/>
  <c r="AS32" i="5" s="1"/>
  <c r="AP25" i="5"/>
  <c r="AR25" i="5" s="1"/>
  <c r="AS25" i="5" s="1"/>
  <c r="AV25" i="5"/>
  <c r="AV26" i="5"/>
  <c r="AP26" i="5"/>
  <c r="AY32" i="5"/>
  <c r="AW32" i="5"/>
  <c r="AX12" i="5"/>
  <c r="AW12" i="5"/>
  <c r="AY12" i="5"/>
  <c r="AP13" i="5"/>
  <c r="AR13" i="5" s="1"/>
  <c r="AS13" i="5" s="1"/>
  <c r="AV13" i="5"/>
  <c r="AY14" i="5"/>
  <c r="AW14" i="5"/>
  <c r="AX7" i="5"/>
  <c r="AY7" i="5"/>
  <c r="AW7" i="5"/>
  <c r="AY5" i="5"/>
  <c r="AW5" i="5"/>
  <c r="AX5" i="5"/>
  <c r="AH13" i="5"/>
  <c r="AJ24" i="5"/>
  <c r="AK24" i="5" s="1"/>
  <c r="AI24" i="5"/>
  <c r="AI13" i="5"/>
  <c r="AD26" i="5"/>
  <c r="AJ13" i="5"/>
  <c r="AK13" i="5" s="1"/>
  <c r="AD37" i="5"/>
  <c r="AH34" i="5"/>
  <c r="AJ34" i="5"/>
  <c r="AK34" i="5" s="1"/>
  <c r="AI34" i="5"/>
  <c r="AE11" i="5"/>
  <c r="AD11" i="5"/>
  <c r="AC11" i="5"/>
  <c r="AG11" i="5"/>
  <c r="AG10" i="5"/>
  <c r="AD10" i="5"/>
  <c r="AC10" i="5"/>
  <c r="AE10" i="5"/>
  <c r="AH38" i="5"/>
  <c r="AE26" i="5"/>
  <c r="AC26" i="5"/>
  <c r="AA8" i="5"/>
  <c r="AA39" i="5" s="1"/>
  <c r="AJ38" i="5"/>
  <c r="AK38" i="5" s="1"/>
  <c r="AC38" i="5"/>
  <c r="AG35" i="5"/>
  <c r="AD35" i="5"/>
  <c r="AE35" i="5"/>
  <c r="AC35" i="5"/>
  <c r="AE38" i="5"/>
  <c r="AC22" i="5"/>
  <c r="AD25" i="5"/>
  <c r="AE25" i="5"/>
  <c r="AC25" i="5"/>
  <c r="AD38" i="5"/>
  <c r="AC9" i="5"/>
  <c r="AG9" i="5"/>
  <c r="AD9" i="5"/>
  <c r="AR5" i="5"/>
  <c r="AE37" i="5"/>
  <c r="AG37" i="5"/>
  <c r="AK7" i="5"/>
  <c r="AH25" i="5"/>
  <c r="AI25" i="5"/>
  <c r="AH26" i="5"/>
  <c r="AJ26" i="5"/>
  <c r="AK26" i="5" s="1"/>
  <c r="AI26" i="5"/>
  <c r="AJ25" i="5"/>
  <c r="AK25" i="5" s="1"/>
  <c r="AE8" i="5"/>
  <c r="AD8" i="5"/>
  <c r="AG8" i="5"/>
  <c r="AC8" i="5"/>
  <c r="AQ14" i="5"/>
  <c r="AR14" i="5"/>
  <c r="AS14" i="5" s="1"/>
  <c r="AQ12" i="5"/>
  <c r="AR12" i="5"/>
  <c r="AS12" i="5" s="1"/>
  <c r="AQ5" i="5"/>
  <c r="AQ7" i="5"/>
  <c r="AR7" i="5"/>
  <c r="AS7" i="5" s="1"/>
  <c r="AK5" i="5"/>
  <c r="AC39" i="5" l="1"/>
  <c r="B50" i="5"/>
  <c r="B66" i="5" s="1"/>
  <c r="AK39" i="5"/>
  <c r="AQ13" i="5"/>
  <c r="AR34" i="5"/>
  <c r="AS34" i="5" s="1"/>
  <c r="AQ24" i="5"/>
  <c r="AP37" i="5"/>
  <c r="AV37" i="5"/>
  <c r="AY38" i="5"/>
  <c r="AW38" i="5"/>
  <c r="AX38" i="5"/>
  <c r="AW34" i="5"/>
  <c r="AY34" i="5"/>
  <c r="AP35" i="5"/>
  <c r="AV35" i="5"/>
  <c r="AW26" i="5"/>
  <c r="AX26" i="5"/>
  <c r="AY26" i="5"/>
  <c r="AW25" i="5"/>
  <c r="AY25" i="5"/>
  <c r="AX25" i="5"/>
  <c r="AW24" i="5"/>
  <c r="AX24" i="5"/>
  <c r="AY24" i="5"/>
  <c r="AV11" i="5"/>
  <c r="AP11" i="5"/>
  <c r="AP9" i="5"/>
  <c r="AV9" i="5"/>
  <c r="AV10" i="5"/>
  <c r="AP10" i="5"/>
  <c r="AY13" i="5"/>
  <c r="AX13" i="5"/>
  <c r="AW13" i="5"/>
  <c r="AP8" i="5"/>
  <c r="AV8" i="5"/>
  <c r="AQ38" i="5"/>
  <c r="AQ25" i="5"/>
  <c r="AI11" i="5"/>
  <c r="AH11" i="5"/>
  <c r="AJ11" i="5"/>
  <c r="AK11" i="5" s="1"/>
  <c r="AI10" i="5"/>
  <c r="AJ10" i="5"/>
  <c r="AK10" i="5" s="1"/>
  <c r="AH10" i="5"/>
  <c r="AJ9" i="5"/>
  <c r="AK9" i="5" s="1"/>
  <c r="AH9" i="5"/>
  <c r="AI9" i="5"/>
  <c r="AE22" i="5"/>
  <c r="AD22" i="5"/>
  <c r="AJ37" i="5"/>
  <c r="AK37" i="5" s="1"/>
  <c r="AH37" i="5"/>
  <c r="AI37" i="5"/>
  <c r="AI35" i="5"/>
  <c r="AJ35" i="5"/>
  <c r="AK35" i="5" s="1"/>
  <c r="AH35" i="5"/>
  <c r="AG22" i="5"/>
  <c r="AR26" i="5"/>
  <c r="AS26" i="5" s="1"/>
  <c r="AQ26" i="5"/>
  <c r="AI8" i="5"/>
  <c r="AJ8" i="5"/>
  <c r="AH8" i="5"/>
  <c r="AS5" i="5"/>
  <c r="B51" i="5" l="1"/>
  <c r="B67" i="5" s="1"/>
  <c r="AS39" i="5"/>
  <c r="AY37" i="5"/>
  <c r="AW37" i="5"/>
  <c r="AX37" i="5"/>
  <c r="AW35" i="5"/>
  <c r="AX35" i="5"/>
  <c r="AY35" i="5"/>
  <c r="AY9" i="5"/>
  <c r="AW9" i="5"/>
  <c r="AX9" i="5"/>
  <c r="AI22" i="5"/>
  <c r="AV22" i="5"/>
  <c r="AP22" i="5"/>
  <c r="AQ22" i="5" s="1"/>
  <c r="AX10" i="5"/>
  <c r="AW10" i="5"/>
  <c r="AY10" i="5"/>
  <c r="AY11" i="5"/>
  <c r="AX11" i="5"/>
  <c r="AW11" i="5"/>
  <c r="AX8" i="5"/>
  <c r="AW8" i="5"/>
  <c r="AY8" i="5"/>
  <c r="AR10" i="5"/>
  <c r="AS10" i="5" s="1"/>
  <c r="AQ10" i="5"/>
  <c r="AQ11" i="5"/>
  <c r="AR11" i="5"/>
  <c r="AS11" i="5" s="1"/>
  <c r="AR37" i="5"/>
  <c r="AS37" i="5" s="1"/>
  <c r="AQ37" i="5"/>
  <c r="AQ35" i="5"/>
  <c r="AR35" i="5"/>
  <c r="AS35" i="5" s="1"/>
  <c r="AH22" i="5"/>
  <c r="AH39" i="5" s="1"/>
  <c r="AJ22" i="5"/>
  <c r="AK22" i="5" s="1"/>
  <c r="AQ9" i="5"/>
  <c r="AR9" i="5"/>
  <c r="AS9" i="5" s="1"/>
  <c r="AK8" i="5"/>
  <c r="AQ8" i="5"/>
  <c r="AR8" i="5"/>
  <c r="AY22" i="5" l="1"/>
  <c r="AX22" i="5"/>
  <c r="AW22" i="5"/>
  <c r="B46" i="5"/>
  <c r="B56" i="5" s="1"/>
  <c r="AR22" i="5"/>
  <c r="AS22" i="5" s="1"/>
  <c r="AS8" i="5"/>
  <c r="B47" i="5" l="1"/>
  <c r="B5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Ronald Sanabria</author>
  </authors>
  <commentList>
    <comment ref="AF3" authorId="0" shapeId="0" xr:uid="{00000000-0006-0000-0000-000001000000}">
      <text>
        <r>
          <rPr>
            <b/>
            <sz val="9"/>
            <color indexed="81"/>
            <rFont val="Tahoma"/>
            <family val="2"/>
          </rPr>
          <t>Ronald Sanabria:</t>
        </r>
        <r>
          <rPr>
            <sz val="9"/>
            <color indexed="81"/>
            <rFont val="Tahoma"/>
            <family val="2"/>
          </rPr>
          <t xml:space="preserve">
Bonuses given to workers for good performance and daily quality. Do not include bonuses that are not under the workers' control for his/her performance. </t>
        </r>
      </text>
    </comment>
    <comment ref="AL3" authorId="0" shapeId="0" xr:uid="{00000000-0006-0000-0000-000002000000}">
      <text>
        <r>
          <rPr>
            <b/>
            <sz val="9"/>
            <color indexed="81"/>
            <rFont val="Tahoma"/>
            <family val="2"/>
          </rPr>
          <t>Ronald Sanabria:</t>
        </r>
        <r>
          <rPr>
            <sz val="9"/>
            <color indexed="81"/>
            <rFont val="Tahoma"/>
            <family val="2"/>
          </rPr>
          <t xml:space="preserve">
Do not include if the cost for the workers to access subsidized food services is higher  that the reference value from the benchmark report or very similar to the cost of cooking similar meals at home. </t>
        </r>
      </text>
    </comment>
    <comment ref="AM3" authorId="0" shapeId="0" xr:uid="{00000000-0006-0000-0000-000003000000}">
      <text>
        <r>
          <rPr>
            <b/>
            <sz val="9"/>
            <color indexed="81"/>
            <rFont val="Tahoma"/>
            <family val="2"/>
          </rPr>
          <t>Ronald Sanabria:</t>
        </r>
        <r>
          <rPr>
            <sz val="9"/>
            <color indexed="81"/>
            <rFont val="Tahoma"/>
            <family val="2"/>
          </rPr>
          <t xml:space="preserve">
Insert the cost for the farm for providing transportation services per month to each worker</t>
        </r>
      </text>
    </comment>
    <comment ref="AL4" authorId="0" shapeId="0" xr:uid="{00000000-0006-0000-0000-000004000000}">
      <text>
        <r>
          <rPr>
            <b/>
            <sz val="9"/>
            <color indexed="81"/>
            <rFont val="Tahoma"/>
            <family val="2"/>
          </rPr>
          <t>Ronald Sanabria:</t>
        </r>
        <r>
          <rPr>
            <sz val="9"/>
            <color indexed="81"/>
            <rFont val="Tahoma"/>
            <family val="2"/>
          </rPr>
          <t xml:space="preserve">
Reference value extracted from the LW benchmark report</t>
        </r>
      </text>
    </comment>
    <comment ref="AO4" authorId="0" shapeId="0" xr:uid="{00000000-0006-0000-0000-000005000000}">
      <text>
        <r>
          <rPr>
            <b/>
            <sz val="9"/>
            <color indexed="81"/>
            <rFont val="Tahoma"/>
            <family val="2"/>
          </rPr>
          <t>Ronald Sanabria:</t>
        </r>
        <r>
          <rPr>
            <sz val="9"/>
            <color indexed="81"/>
            <rFont val="Tahoma"/>
            <family val="2"/>
          </rPr>
          <t xml:space="preserve">
Reference value according to the LW benchmark report</t>
        </r>
      </text>
    </comment>
    <comment ref="AU4" authorId="0" shapeId="0" xr:uid="{00000000-0006-0000-0000-000006000000}">
      <text>
        <r>
          <rPr>
            <b/>
            <sz val="9"/>
            <color indexed="81"/>
            <rFont val="Tahoma"/>
            <family val="2"/>
          </rPr>
          <t>Ronald Sanabria:</t>
        </r>
        <r>
          <rPr>
            <sz val="9"/>
            <color indexed="81"/>
            <rFont val="Tahoma"/>
            <family val="2"/>
          </rPr>
          <t xml:space="preserve">
Reference value extracted from the LW benchmark report for renting family housing, maintenance and public services</t>
        </r>
      </text>
    </comment>
  </commentList>
</comments>
</file>

<file path=xl/sharedStrings.xml><?xml version="1.0" encoding="utf-8"?>
<sst xmlns="http://schemas.openxmlformats.org/spreadsheetml/2006/main" count="94" uniqueCount="69">
  <si>
    <t xml:space="preserve">, </t>
  </si>
  <si>
    <t>Position</t>
  </si>
  <si>
    <t>Total workers</t>
  </si>
  <si>
    <t>Men</t>
  </si>
  <si>
    <t>Women</t>
  </si>
  <si>
    <t>Amount per unit (local currency)</t>
  </si>
  <si>
    <t>Unit</t>
  </si>
  <si>
    <t xml:space="preserve">Farm/Company Name: </t>
  </si>
  <si>
    <t>PEAK PERIOD</t>
  </si>
  <si>
    <t>Average units / day</t>
  </si>
  <si>
    <t>Average hours / day</t>
  </si>
  <si>
    <t>Average hours / week</t>
  </si>
  <si>
    <t>Average wage / day</t>
  </si>
  <si>
    <t xml:space="preserve">Average total wage / month </t>
  </si>
  <si>
    <t>Average total wage / month (adjusted for min wage)</t>
  </si>
  <si>
    <t xml:space="preserve">Average wage / month, prorated if &gt; 48 hours / week </t>
  </si>
  <si>
    <t>Months in peak period</t>
  </si>
  <si>
    <t>LOW PERIOD</t>
  </si>
  <si>
    <t>Months in low period</t>
  </si>
  <si>
    <t xml:space="preserve">Average hours / week </t>
  </si>
  <si>
    <t>Average wage / day, prorated</t>
  </si>
  <si>
    <t>Average for the year</t>
  </si>
  <si>
    <t>Average Income</t>
  </si>
  <si>
    <t>Weighted average</t>
  </si>
  <si>
    <t>Percentage difference with LW</t>
  </si>
  <si>
    <t>Cash bonuses</t>
  </si>
  <si>
    <t>Amount of monthly bonus</t>
  </si>
  <si>
    <t>In-kind benefits</t>
  </si>
  <si>
    <t>Amount paid for transportation services per person per month</t>
  </si>
  <si>
    <t>Amounts paid for medical services donated to the workers on site (at the farm)</t>
  </si>
  <si>
    <t>Percentage difference (cash remuneration plus in-kind benefits)</t>
  </si>
  <si>
    <t xml:space="preserve">Number of workers per category that receive family housing </t>
  </si>
  <si>
    <t xml:space="preserve">Percentage difference for those that receive family housing </t>
  </si>
  <si>
    <t>Check: Total in-kind benefits as a percentage of income (must be below 30%)</t>
  </si>
  <si>
    <t>Observations</t>
  </si>
  <si>
    <t>Area: FIELD PERSONNEL</t>
  </si>
  <si>
    <t>Worker with the lowest salary</t>
  </si>
  <si>
    <t>Total gap average</t>
  </si>
  <si>
    <t>Monthly minimum salary</t>
  </si>
  <si>
    <t xml:space="preserve">Monthly Living Wage (gross): </t>
  </si>
  <si>
    <t>Range of gaps/surpluses  (sans in-kind benefits)</t>
  </si>
  <si>
    <t>Range of gaps/surpluses  (with in-kind benefits)</t>
  </si>
  <si>
    <t>Total average weighted gaps/surpluses (sans in-kind benefits)</t>
  </si>
  <si>
    <t>Total average weighted gaps/surpluses (with in-kind benefits)</t>
  </si>
  <si>
    <t>Number of job categories that show negative gaps (sans in-kind benefits)</t>
  </si>
  <si>
    <t>Range of negative gaps (sans in-kind benefits)</t>
  </si>
  <si>
    <t>Number of job categories that show negative gaps (with in-kind benefits)</t>
  </si>
  <si>
    <t>Range of negative gaps (with in-kind benefits)</t>
  </si>
  <si>
    <t>Farm</t>
  </si>
  <si>
    <t>All Positions</t>
  </si>
  <si>
    <t>Only Field Personnel</t>
  </si>
  <si>
    <t>Total number of workers</t>
  </si>
  <si>
    <t>Monthly average income prorated for 48 hr./week y 26 d/month</t>
  </si>
  <si>
    <t>Difference between LW and prorated monthly income for 48 hr./week - 26 d/month</t>
  </si>
  <si>
    <t>Total prorated salary for hr./week - 26 d/month including cash bonuses</t>
  </si>
  <si>
    <t>Difference between LW and monthly income prorated for 48 hr./week - 26 d/month</t>
  </si>
  <si>
    <t>Percentage difference (total cash remuneration) with LW</t>
  </si>
  <si>
    <t>For calculating weighted average of gaps according to the number of workers per position</t>
  </si>
  <si>
    <t>Monthly subsidized or donated food service</t>
  </si>
  <si>
    <t xml:space="preserve">Amount paid for purchases of school supplies for workers' children </t>
  </si>
  <si>
    <t>Total monthly remuneration prorated for 48 hr./week - 26 d/month including cash bonuses and in-kind benefits</t>
  </si>
  <si>
    <t>Difference between LW and monthly income prorated for 48 hr./week - 26 d/month with bonuses and/or applicable in-kind benefits</t>
  </si>
  <si>
    <t xml:space="preserve">For calculating weighted average of gaps considering in-kind benefits, according to the number of workers per position </t>
  </si>
  <si>
    <t>Cost of family housing, its maintenance and public services (water, etc.) if paid by the company</t>
  </si>
  <si>
    <t>Total monthly remuneration prorated for 48 hr./week y 26 d/month including bonuses, in-kind benefit, family housing, maintenance and public services</t>
  </si>
  <si>
    <t>Difference between LW and monthly remuneration prorated for 48 hr./week - 26 d/month with bonuses, in-kind benefits, family housing, maintenance and applicable public services</t>
  </si>
  <si>
    <t>Area: ADMINISTRATIVE</t>
  </si>
  <si>
    <t>Area: OFFICES</t>
  </si>
  <si>
    <t xml:space="preserve">Monthly Living Wage  (net):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</si>
</sst>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_);_(* \(#,##0.0\);_(* &quot;-&quot;??_);_(@_)"/>
  </numFmts>
  <fonts count="35" x14ac:knownFonts="1">
    <font>
      <sz val="11"/>
      <color theme="1"/>
      <name val="Calibri"/>
      <family val="2"/>
      <scheme val="minor"/>
    </font>
    <font>
      <b/>
      <sz val="10"/>
      <color rgb="FF000000"/>
      <name val="Calibri"/>
      <family val="2"/>
    </font>
    <font>
      <b/>
      <sz val="10"/>
      <color theme="1"/>
      <name val="Calibri"/>
      <family val="2"/>
      <scheme val="minor"/>
    </font>
    <font>
      <i/>
      <sz val="10"/>
      <color rgb="FF000000"/>
      <name val="Calibri"/>
      <family val="2"/>
    </font>
    <font>
      <sz val="10"/>
      <color rgb="FF000000"/>
      <name val="Calibri"/>
      <family val="2"/>
    </font>
    <font>
      <b/>
      <sz val="14"/>
      <color rgb="FF00B050"/>
      <name val="Calibri"/>
      <family val="2"/>
      <scheme val="minor"/>
    </font>
    <font>
      <b/>
      <sz val="20"/>
      <color theme="0"/>
      <name val="Calibri"/>
      <family val="2"/>
      <scheme val="minor"/>
    </font>
    <font>
      <sz val="11"/>
      <color theme="1"/>
      <name val="Calibri"/>
      <family val="2"/>
      <scheme val="minor"/>
    </font>
    <font>
      <sz val="11"/>
      <name val="Calibri"/>
      <family val="2"/>
      <scheme val="minor"/>
    </font>
    <font>
      <sz val="10"/>
      <color theme="1"/>
      <name val="Calibri"/>
      <family val="2"/>
      <scheme val="minor"/>
    </font>
    <font>
      <sz val="8"/>
      <name val="Calibri"/>
      <family val="2"/>
    </font>
    <font>
      <sz val="9"/>
      <color indexed="81"/>
      <name val="Tahoma"/>
      <family val="2"/>
    </font>
    <font>
      <b/>
      <sz val="9"/>
      <color indexed="81"/>
      <name val="Tahoma"/>
      <family val="2"/>
    </font>
    <font>
      <b/>
      <sz val="11"/>
      <color theme="1"/>
      <name val="Calibri"/>
      <family val="2"/>
      <scheme val="minor"/>
    </font>
    <font>
      <sz val="10"/>
      <color theme="0" tint="-0.34998626667073579"/>
      <name val="Calibri"/>
      <family val="2"/>
    </font>
    <font>
      <sz val="11"/>
      <color theme="0" tint="-0.34998626667073579"/>
      <name val="Calibri"/>
      <family val="2"/>
      <scheme val="minor"/>
    </font>
    <font>
      <b/>
      <sz val="10"/>
      <color theme="0" tint="-0.34998626667073579"/>
      <name val="Calibri"/>
      <family val="2"/>
    </font>
    <font>
      <sz val="10"/>
      <name val="Calibri"/>
      <family val="2"/>
    </font>
    <font>
      <sz val="10"/>
      <color theme="0" tint="-0.249977111117893"/>
      <name val="Calibri"/>
      <family val="2"/>
    </font>
    <font>
      <b/>
      <sz val="10"/>
      <color theme="0" tint="-0.249977111117893"/>
      <name val="Calibri"/>
      <family val="2"/>
    </font>
    <font>
      <sz val="11"/>
      <color theme="0" tint="-0.249977111117893"/>
      <name val="Calibri"/>
      <family val="2"/>
      <scheme val="minor"/>
    </font>
    <font>
      <b/>
      <sz val="10"/>
      <name val="Calibri"/>
      <family val="2"/>
    </font>
    <font>
      <sz val="11"/>
      <color rgb="FFFF0000"/>
      <name val="Calibri"/>
      <family val="2"/>
      <scheme val="minor"/>
    </font>
    <font>
      <b/>
      <sz val="10"/>
      <color rgb="FFFF0000"/>
      <name val="Calibri"/>
      <family val="2"/>
    </font>
    <font>
      <sz val="10"/>
      <color rgb="FFFF0000"/>
      <name val="Calibri"/>
      <family val="2"/>
    </font>
    <font>
      <b/>
      <sz val="20"/>
      <color theme="0" tint="-0.499984740745262"/>
      <name val="Calibri"/>
      <family val="2"/>
      <scheme val="minor"/>
    </font>
    <font>
      <b/>
      <sz val="10"/>
      <color theme="0" tint="-0.499984740745262"/>
      <name val="Calibri"/>
      <family val="2"/>
    </font>
    <font>
      <sz val="10"/>
      <color theme="0" tint="-0.499984740745262"/>
      <name val="Calibri"/>
      <family val="2"/>
    </font>
    <font>
      <sz val="11"/>
      <color theme="0" tint="-0.499984740745262"/>
      <name val="Calibri"/>
      <family val="2"/>
      <scheme val="minor"/>
    </font>
    <font>
      <sz val="8"/>
      <name val="Calibri"/>
      <family val="2"/>
      <scheme val="minor"/>
    </font>
    <font>
      <sz val="11"/>
      <color rgb="FF000000"/>
      <name val="Calibri"/>
      <family val="2"/>
      <scheme val="minor"/>
    </font>
    <font>
      <sz val="8"/>
      <color theme="1"/>
      <name val="Calibri"/>
      <family val="2"/>
      <scheme val="minor"/>
    </font>
    <font>
      <sz val="9"/>
      <color rgb="FF000000"/>
      <name val="Calibri"/>
      <family val="2"/>
    </font>
    <font>
      <sz val="9"/>
      <name val="Calibri"/>
      <family val="2"/>
    </font>
    <font>
      <sz val="14"/>
      <name val="Calibri"/>
      <family val="2"/>
    </font>
  </fonts>
  <fills count="12">
    <fill>
      <patternFill patternType="none"/>
    </fill>
    <fill>
      <patternFill patternType="gray125"/>
    </fill>
    <fill>
      <patternFill patternType="solid">
        <fgColor theme="9" tint="-0.249977111117893"/>
        <bgColor indexed="64"/>
      </patternFill>
    </fill>
    <fill>
      <patternFill patternType="solid">
        <fgColor rgb="FFE2EFDA"/>
        <bgColor indexed="64"/>
      </patternFill>
    </fill>
    <fill>
      <patternFill patternType="solid">
        <fgColor theme="0" tint="-0.14999847407452621"/>
        <bgColor indexed="64"/>
      </patternFill>
    </fill>
    <fill>
      <patternFill patternType="solid">
        <fgColor rgb="FFD9D9D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EE8F8"/>
        <bgColor indexed="64"/>
      </patternFill>
    </fill>
    <fill>
      <patternFill patternType="solid">
        <fgColor theme="0"/>
        <bgColor indexed="64"/>
      </patternFill>
    </fill>
    <fill>
      <patternFill patternType="solid">
        <fgColor theme="9" tint="0.59999389629810485"/>
        <bgColor indexed="64"/>
      </patternFill>
    </fill>
    <fill>
      <patternFill patternType="solid">
        <fgColor rgb="FF66FFFF"/>
        <bgColor indexed="64"/>
      </patternFill>
    </fill>
  </fills>
  <borders count="48">
    <border>
      <left/>
      <right/>
      <top/>
      <bottom/>
      <diagonal/>
    </border>
    <border>
      <left style="thin">
        <color auto="1"/>
      </left>
      <right style="thin">
        <color auto="1"/>
      </right>
      <top style="thin">
        <color auto="1"/>
      </top>
      <bottom style="thin">
        <color auto="1"/>
      </bottom>
      <diagonal/>
    </border>
    <border>
      <left/>
      <right style="thin">
        <color indexed="64"/>
      </right>
      <top style="thin">
        <color auto="1"/>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thin">
        <color auto="1"/>
      </right>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top/>
      <bottom style="thin">
        <color auto="1"/>
      </bottom>
      <diagonal/>
    </border>
    <border>
      <left style="medium">
        <color indexed="64"/>
      </left>
      <right style="thin">
        <color auto="1"/>
      </right>
      <top style="thin">
        <color auto="1"/>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thin">
        <color auto="1"/>
      </top>
      <bottom/>
      <diagonal/>
    </border>
    <border>
      <left/>
      <right style="medium">
        <color indexed="64"/>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right style="thin">
        <color auto="1"/>
      </right>
      <top/>
      <bottom/>
      <diagonal/>
    </border>
    <border>
      <left style="thin">
        <color auto="1"/>
      </left>
      <right/>
      <top style="medium">
        <color indexed="64"/>
      </top>
      <bottom style="thin">
        <color auto="1"/>
      </bottom>
      <diagonal/>
    </border>
    <border>
      <left/>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244">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left" wrapText="1"/>
    </xf>
    <xf numFmtId="0" fontId="1" fillId="3" borderId="8" xfId="0" applyFont="1" applyFill="1" applyBorder="1" applyAlignment="1">
      <alignment vertic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4" fillId="5" borderId="3" xfId="0" applyFont="1" applyFill="1" applyBorder="1" applyAlignment="1">
      <alignment horizontal="left" vertical="center"/>
    </xf>
    <xf numFmtId="164" fontId="4"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9" fontId="4" fillId="0" borderId="10" xfId="2" applyFont="1" applyFill="1" applyBorder="1" applyAlignment="1">
      <alignment horizontal="center" vertical="center"/>
    </xf>
    <xf numFmtId="9" fontId="4" fillId="0" borderId="1" xfId="2" applyFont="1" applyFill="1" applyBorder="1" applyAlignment="1">
      <alignment horizontal="center" vertical="center"/>
    </xf>
    <xf numFmtId="164" fontId="8" fillId="0" borderId="1" xfId="1" applyNumberFormat="1" applyFont="1" applyBorder="1"/>
    <xf numFmtId="0" fontId="1" fillId="3" borderId="3" xfId="0" applyFont="1" applyFill="1" applyBorder="1" applyAlignment="1">
      <alignment horizontal="center" vertical="center"/>
    </xf>
    <xf numFmtId="0" fontId="0" fillId="0" borderId="0" xfId="0"/>
    <xf numFmtId="0" fontId="1" fillId="3" borderId="3" xfId="0" applyFont="1" applyFill="1" applyBorder="1" applyAlignment="1">
      <alignment vertical="center"/>
    </xf>
    <xf numFmtId="0" fontId="6" fillId="2" borderId="0" xfId="0" applyFont="1" applyFill="1" applyAlignment="1">
      <alignment horizontal="center"/>
    </xf>
    <xf numFmtId="164" fontId="4" fillId="0" borderId="19" xfId="0" applyNumberFormat="1" applyFont="1" applyBorder="1" applyAlignment="1">
      <alignment horizontal="center" vertical="center"/>
    </xf>
    <xf numFmtId="0" fontId="9" fillId="4" borderId="3" xfId="0" applyFont="1" applyFill="1" applyBorder="1" applyAlignment="1">
      <alignment horizontal="center"/>
    </xf>
    <xf numFmtId="9" fontId="4" fillId="0" borderId="19" xfId="2" applyFont="1" applyFill="1" applyBorder="1" applyAlignment="1">
      <alignment horizontal="center" vertical="center"/>
    </xf>
    <xf numFmtId="9" fontId="4" fillId="5" borderId="3" xfId="0" applyNumberFormat="1" applyFont="1" applyFill="1" applyBorder="1" applyAlignment="1">
      <alignment horizontal="center" vertical="center"/>
    </xf>
    <xf numFmtId="0" fontId="1" fillId="3" borderId="5" xfId="0" applyFont="1" applyFill="1" applyBorder="1" applyAlignment="1">
      <alignment vertical="center"/>
    </xf>
    <xf numFmtId="0" fontId="1" fillId="3" borderId="5" xfId="0" applyFont="1" applyFill="1" applyBorder="1" applyAlignment="1">
      <alignment horizontal="center" vertical="center"/>
    </xf>
    <xf numFmtId="0" fontId="9" fillId="0" borderId="1" xfId="0" applyFont="1" applyFill="1" applyBorder="1" applyAlignment="1">
      <alignment horizontal="center"/>
    </xf>
    <xf numFmtId="0" fontId="9" fillId="0" borderId="1" xfId="0" applyFont="1" applyFill="1" applyBorder="1" applyAlignment="1">
      <alignment horizontal="center" vertical="center"/>
    </xf>
    <xf numFmtId="0" fontId="4" fillId="0" borderId="4" xfId="0" applyFont="1" applyFill="1" applyBorder="1" applyAlignment="1">
      <alignment horizontal="center" vertical="center"/>
    </xf>
    <xf numFmtId="164" fontId="4" fillId="0" borderId="1" xfId="1" applyNumberFormat="1" applyFont="1" applyBorder="1" applyAlignment="1">
      <alignment horizontal="center" vertical="center"/>
    </xf>
    <xf numFmtId="0" fontId="4" fillId="0" borderId="1" xfId="0" applyFont="1" applyFill="1" applyBorder="1" applyAlignment="1">
      <alignment horizontal="center" vertical="center"/>
    </xf>
    <xf numFmtId="0" fontId="6" fillId="2" borderId="0" xfId="0" applyFont="1" applyFill="1" applyAlignment="1">
      <alignment horizontal="left"/>
    </xf>
    <xf numFmtId="164" fontId="1" fillId="3" borderId="5" xfId="1" applyNumberFormat="1" applyFont="1" applyFill="1" applyBorder="1" applyAlignment="1">
      <alignment vertical="center"/>
    </xf>
    <xf numFmtId="164" fontId="15" fillId="0" borderId="0" xfId="1" applyNumberFormat="1" applyFont="1"/>
    <xf numFmtId="43" fontId="0" fillId="0" borderId="0" xfId="0" applyNumberFormat="1"/>
    <xf numFmtId="164" fontId="20" fillId="0" borderId="0" xfId="1" applyNumberFormat="1" applyFont="1"/>
    <xf numFmtId="43" fontId="17" fillId="5" borderId="3" xfId="1" applyNumberFormat="1" applyFont="1" applyFill="1" applyBorder="1" applyAlignment="1">
      <alignment horizontal="left" vertical="center"/>
    </xf>
    <xf numFmtId="0" fontId="13" fillId="0" borderId="0" xfId="0" applyFont="1"/>
    <xf numFmtId="0" fontId="22" fillId="0" borderId="0" xfId="0" applyFont="1"/>
    <xf numFmtId="164" fontId="22" fillId="0" borderId="0" xfId="1" applyNumberFormat="1" applyFont="1"/>
    <xf numFmtId="0" fontId="25" fillId="2" borderId="0" xfId="0" applyFont="1" applyFill="1" applyAlignment="1">
      <alignment horizontal="center"/>
    </xf>
    <xf numFmtId="9" fontId="27" fillId="0" borderId="6" xfId="2" applyFont="1" applyFill="1" applyBorder="1" applyAlignment="1">
      <alignment horizontal="center" vertical="center"/>
    </xf>
    <xf numFmtId="0" fontId="28" fillId="0" borderId="0" xfId="0" applyFont="1"/>
    <xf numFmtId="9" fontId="0" fillId="0" borderId="0" xfId="2" applyFont="1"/>
    <xf numFmtId="10" fontId="0" fillId="0" borderId="0" xfId="2" applyNumberFormat="1" applyFont="1"/>
    <xf numFmtId="165" fontId="4" fillId="5" borderId="3" xfId="0" applyNumberFormat="1" applyFont="1" applyFill="1" applyBorder="1" applyAlignment="1">
      <alignment horizontal="center" vertical="center"/>
    </xf>
    <xf numFmtId="0" fontId="23" fillId="3" borderId="5" xfId="0" applyFont="1" applyFill="1" applyBorder="1" applyAlignment="1">
      <alignment vertical="center"/>
    </xf>
    <xf numFmtId="0" fontId="24" fillId="5" borderId="3"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Border="1" applyAlignment="1">
      <alignment horizontal="center" vertical="center"/>
    </xf>
    <xf numFmtId="0" fontId="4" fillId="0" borderId="9" xfId="0" applyFont="1" applyFill="1" applyBorder="1" applyAlignment="1">
      <alignment horizontal="center" vertical="center" wrapText="1"/>
    </xf>
    <xf numFmtId="164" fontId="4" fillId="0" borderId="16" xfId="1" applyNumberFormat="1" applyFont="1" applyBorder="1" applyAlignment="1">
      <alignment horizontal="center" vertical="center"/>
    </xf>
    <xf numFmtId="0" fontId="4" fillId="0" borderId="10" xfId="0" applyFont="1" applyFill="1" applyBorder="1" applyAlignment="1">
      <alignment horizontal="center" vertical="center"/>
    </xf>
    <xf numFmtId="0" fontId="1" fillId="3" borderId="14" xfId="0" applyFont="1" applyFill="1" applyBorder="1" applyAlignment="1">
      <alignment vertical="center"/>
    </xf>
    <xf numFmtId="0" fontId="4" fillId="0" borderId="28" xfId="0" applyFont="1" applyBorder="1" applyAlignment="1">
      <alignment horizontal="center" vertical="center"/>
    </xf>
    <xf numFmtId="164" fontId="4" fillId="0" borderId="1" xfId="1" applyNumberFormat="1" applyFont="1" applyFill="1" applyBorder="1" applyAlignment="1">
      <alignment horizontal="center" vertical="center"/>
    </xf>
    <xf numFmtId="0" fontId="10" fillId="6"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164" fontId="14" fillId="0" borderId="10" xfId="1" applyNumberFormat="1" applyFont="1" applyFill="1" applyBorder="1" applyAlignment="1">
      <alignment horizontal="center" vertical="center"/>
    </xf>
    <xf numFmtId="164" fontId="14" fillId="0" borderId="28" xfId="1" applyNumberFormat="1" applyFont="1" applyFill="1" applyBorder="1" applyAlignment="1">
      <alignment horizontal="center" vertical="center"/>
    </xf>
    <xf numFmtId="164" fontId="17" fillId="0" borderId="1" xfId="1" applyNumberFormat="1" applyFont="1" applyFill="1" applyBorder="1" applyAlignment="1">
      <alignment horizontal="center" vertical="center"/>
    </xf>
    <xf numFmtId="164" fontId="4" fillId="0" borderId="16" xfId="0" applyNumberFormat="1" applyFont="1" applyBorder="1" applyAlignment="1">
      <alignment horizontal="center" vertical="center"/>
    </xf>
    <xf numFmtId="9" fontId="4" fillId="0" borderId="28" xfId="2" applyFont="1" applyFill="1" applyBorder="1" applyAlignment="1">
      <alignment horizontal="center" vertical="center"/>
    </xf>
    <xf numFmtId="164" fontId="18" fillId="0" borderId="1" xfId="1" applyNumberFormat="1" applyFont="1" applyFill="1" applyBorder="1" applyAlignment="1">
      <alignment horizontal="center" vertical="center"/>
    </xf>
    <xf numFmtId="164" fontId="4" fillId="0" borderId="9" xfId="0" applyNumberFormat="1" applyFont="1" applyBorder="1" applyAlignment="1">
      <alignment horizontal="center" vertical="center"/>
    </xf>
    <xf numFmtId="164" fontId="4" fillId="0" borderId="26" xfId="0" applyNumberFormat="1" applyFont="1" applyBorder="1" applyAlignment="1">
      <alignment horizontal="center" vertical="center"/>
    </xf>
    <xf numFmtId="164" fontId="18" fillId="0" borderId="16" xfId="1" applyNumberFormat="1" applyFont="1" applyFill="1" applyBorder="1" applyAlignment="1">
      <alignment horizontal="center" vertical="center"/>
    </xf>
    <xf numFmtId="9" fontId="4" fillId="0" borderId="16" xfId="2" applyFont="1" applyFill="1" applyBorder="1" applyAlignment="1">
      <alignment horizontal="center" vertical="center"/>
    </xf>
    <xf numFmtId="165" fontId="17" fillId="5" borderId="3" xfId="2" applyNumberFormat="1" applyFont="1" applyFill="1" applyBorder="1" applyAlignment="1">
      <alignment horizontal="center" vertical="center"/>
    </xf>
    <xf numFmtId="0" fontId="9" fillId="0" borderId="26" xfId="0" applyFont="1" applyFill="1" applyBorder="1" applyAlignment="1">
      <alignment vertical="top" wrapText="1"/>
    </xf>
    <xf numFmtId="164" fontId="9" fillId="0" borderId="16" xfId="0" applyNumberFormat="1" applyFont="1" applyFill="1" applyBorder="1" applyAlignment="1">
      <alignment wrapText="1"/>
    </xf>
    <xf numFmtId="0" fontId="9" fillId="0" borderId="22" xfId="0" applyFont="1" applyFill="1" applyBorder="1" applyAlignment="1">
      <alignment vertical="top" wrapText="1"/>
    </xf>
    <xf numFmtId="0" fontId="9" fillId="0" borderId="9" xfId="0" applyFont="1" applyFill="1" applyBorder="1" applyAlignment="1">
      <alignment vertical="top" wrapText="1"/>
    </xf>
    <xf numFmtId="164" fontId="9" fillId="0" borderId="1" xfId="0" applyNumberFormat="1" applyFont="1" applyFill="1" applyBorder="1" applyAlignment="1">
      <alignment wrapText="1"/>
    </xf>
    <xf numFmtId="164" fontId="1" fillId="3" borderId="32" xfId="1" applyNumberFormat="1" applyFont="1" applyFill="1" applyBorder="1" applyAlignment="1">
      <alignment horizontal="center" vertical="center"/>
    </xf>
    <xf numFmtId="0" fontId="1" fillId="3" borderId="32" xfId="0" applyFont="1" applyFill="1" applyBorder="1" applyAlignment="1">
      <alignment vertical="center"/>
    </xf>
    <xf numFmtId="0" fontId="9" fillId="0" borderId="0" xfId="0" applyFont="1"/>
    <xf numFmtId="0" fontId="9" fillId="0" borderId="6" xfId="0" applyFont="1" applyFill="1" applyBorder="1" applyAlignment="1">
      <alignment horizontal="center" vertical="top" wrapText="1"/>
    </xf>
    <xf numFmtId="0" fontId="9" fillId="0" borderId="6" xfId="0" applyFont="1" applyFill="1" applyBorder="1" applyAlignment="1">
      <alignment horizontal="center" wrapText="1"/>
    </xf>
    <xf numFmtId="0" fontId="9" fillId="0" borderId="2" xfId="0" applyFont="1" applyFill="1" applyBorder="1" applyAlignment="1">
      <alignment horizontal="center" wrapText="1"/>
    </xf>
    <xf numFmtId="0" fontId="4" fillId="0" borderId="26" xfId="0" applyFont="1" applyBorder="1" applyAlignment="1">
      <alignment horizontal="center" vertical="center" wrapText="1"/>
    </xf>
    <xf numFmtId="0" fontId="4" fillId="0" borderId="16" xfId="0" applyFont="1" applyBorder="1" applyAlignment="1">
      <alignment horizontal="center" vertical="center" wrapText="1"/>
    </xf>
    <xf numFmtId="0" fontId="9" fillId="4" borderId="3" xfId="0" applyFont="1" applyFill="1" applyBorder="1"/>
    <xf numFmtId="0" fontId="1" fillId="5" borderId="3" xfId="0" applyFont="1" applyFill="1" applyBorder="1" applyAlignment="1">
      <alignment horizontal="center" vertical="center"/>
    </xf>
    <xf numFmtId="164" fontId="24" fillId="5" borderId="3" xfId="1" applyNumberFormat="1" applyFont="1" applyFill="1" applyBorder="1" applyAlignment="1">
      <alignment horizontal="left" vertical="center"/>
    </xf>
    <xf numFmtId="165" fontId="17" fillId="5" borderId="3" xfId="2" applyNumberFormat="1" applyFont="1" applyFill="1" applyBorder="1" applyAlignment="1">
      <alignment horizontal="left" vertical="center"/>
    </xf>
    <xf numFmtId="0" fontId="4" fillId="0" borderId="7" xfId="0" applyFont="1" applyBorder="1" applyAlignment="1">
      <alignment horizontal="center" vertical="center"/>
    </xf>
    <xf numFmtId="164" fontId="4" fillId="0" borderId="7" xfId="0" applyNumberFormat="1" applyFont="1" applyBorder="1" applyAlignment="1">
      <alignment horizontal="center" vertical="center"/>
    </xf>
    <xf numFmtId="9" fontId="4" fillId="0" borderId="34" xfId="2" applyFont="1" applyFill="1" applyBorder="1" applyAlignment="1">
      <alignment horizontal="center" vertical="center"/>
    </xf>
    <xf numFmtId="164" fontId="4" fillId="0" borderId="7" xfId="0" applyNumberFormat="1" applyFont="1" applyFill="1" applyBorder="1" applyAlignment="1">
      <alignment horizontal="center" vertical="center"/>
    </xf>
    <xf numFmtId="9" fontId="4" fillId="0" borderId="7" xfId="2" applyFont="1" applyFill="1" applyBorder="1" applyAlignment="1">
      <alignment horizontal="center" vertical="center"/>
    </xf>
    <xf numFmtId="164" fontId="23" fillId="3" borderId="5" xfId="1" applyNumberFormat="1" applyFont="1" applyFill="1" applyBorder="1" applyAlignment="1">
      <alignment vertical="center"/>
    </xf>
    <xf numFmtId="164" fontId="19" fillId="3" borderId="5" xfId="1" applyNumberFormat="1" applyFont="1" applyFill="1" applyBorder="1" applyAlignment="1">
      <alignment vertical="center"/>
    </xf>
    <xf numFmtId="0" fontId="26" fillId="3" borderId="5" xfId="0" applyFont="1" applyFill="1" applyBorder="1" applyAlignment="1">
      <alignment vertical="center"/>
    </xf>
    <xf numFmtId="164" fontId="1" fillId="3" borderId="5" xfId="1" applyNumberFormat="1" applyFont="1" applyFill="1" applyBorder="1" applyAlignment="1">
      <alignment horizontal="center" vertical="center"/>
    </xf>
    <xf numFmtId="0" fontId="21" fillId="3" borderId="5" xfId="0" applyFont="1" applyFill="1" applyBorder="1" applyAlignment="1">
      <alignment horizontal="center" vertical="center"/>
    </xf>
    <xf numFmtId="0" fontId="21" fillId="3" borderId="5" xfId="0" applyFont="1" applyFill="1" applyBorder="1" applyAlignment="1">
      <alignment vertical="center"/>
    </xf>
    <xf numFmtId="0" fontId="10" fillId="8" borderId="1" xfId="0" applyFont="1" applyFill="1" applyBorder="1" applyAlignment="1">
      <alignment horizontal="center" vertical="center" wrapText="1"/>
    </xf>
    <xf numFmtId="0" fontId="29" fillId="0" borderId="0" xfId="0" applyFont="1"/>
    <xf numFmtId="164" fontId="18" fillId="0" borderId="1" xfId="0" applyNumberFormat="1" applyFont="1" applyFill="1" applyBorder="1" applyAlignment="1">
      <alignment horizontal="center" vertical="center"/>
    </xf>
    <xf numFmtId="164" fontId="18" fillId="0" borderId="7" xfId="1" applyNumberFormat="1" applyFont="1" applyFill="1" applyBorder="1" applyAlignment="1">
      <alignment horizontal="center" vertical="center"/>
    </xf>
    <xf numFmtId="9" fontId="27" fillId="0" borderId="2" xfId="2" applyFont="1" applyFill="1" applyBorder="1" applyAlignment="1">
      <alignment horizontal="center" vertical="center"/>
    </xf>
    <xf numFmtId="9" fontId="27" fillId="0" borderId="13" xfId="2" applyFont="1" applyFill="1" applyBorder="1" applyAlignment="1">
      <alignment horizontal="center" vertical="center"/>
    </xf>
    <xf numFmtId="164" fontId="9" fillId="0" borderId="1" xfId="1" applyNumberFormat="1" applyFont="1" applyFill="1" applyBorder="1" applyAlignment="1">
      <alignment wrapText="1"/>
    </xf>
    <xf numFmtId="0" fontId="9" fillId="0" borderId="13" xfId="0" applyFont="1" applyFill="1" applyBorder="1" applyAlignment="1">
      <alignment horizontal="center" vertical="top" wrapText="1"/>
    </xf>
    <xf numFmtId="164" fontId="9" fillId="0" borderId="19" xfId="1" applyNumberFormat="1" applyFont="1" applyFill="1" applyBorder="1" applyAlignment="1">
      <alignment wrapText="1"/>
    </xf>
    <xf numFmtId="164" fontId="9" fillId="0" borderId="2" xfId="0" applyNumberFormat="1" applyFont="1" applyFill="1" applyBorder="1" applyAlignment="1">
      <alignment horizontal="center" wrapText="1"/>
    </xf>
    <xf numFmtId="0" fontId="4" fillId="0" borderId="15" xfId="0" applyFont="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16" xfId="0" applyFont="1" applyFill="1" applyBorder="1" applyAlignment="1">
      <alignment horizontal="center" vertical="center" wrapText="1"/>
    </xf>
    <xf numFmtId="164" fontId="17" fillId="0" borderId="16" xfId="1" applyNumberFormat="1" applyFont="1" applyFill="1" applyBorder="1" applyAlignment="1">
      <alignment horizontal="center" vertical="center"/>
    </xf>
    <xf numFmtId="0" fontId="10" fillId="6" borderId="10" xfId="0" applyFont="1" applyFill="1" applyBorder="1" applyAlignment="1">
      <alignment horizontal="center" vertical="center" wrapText="1"/>
    </xf>
    <xf numFmtId="164" fontId="16" fillId="3" borderId="12" xfId="1" applyNumberFormat="1" applyFont="1" applyFill="1" applyBorder="1" applyAlignment="1">
      <alignment vertical="center"/>
    </xf>
    <xf numFmtId="0" fontId="4" fillId="0" borderId="33" xfId="0" applyFont="1" applyBorder="1" applyAlignment="1">
      <alignment horizontal="center" vertical="center" wrapText="1"/>
    </xf>
    <xf numFmtId="164" fontId="4" fillId="0" borderId="16" xfId="1" applyNumberFormat="1" applyFont="1" applyFill="1" applyBorder="1" applyAlignment="1">
      <alignment horizontal="center" vertical="center"/>
    </xf>
    <xf numFmtId="0" fontId="23" fillId="3" borderId="11" xfId="0" applyFont="1" applyFill="1" applyBorder="1" applyAlignment="1">
      <alignment vertical="center"/>
    </xf>
    <xf numFmtId="164" fontId="18" fillId="0" borderId="16" xfId="0" applyNumberFormat="1" applyFont="1" applyFill="1" applyBorder="1" applyAlignment="1">
      <alignment horizontal="center" vertical="center"/>
    </xf>
    <xf numFmtId="164" fontId="17" fillId="0" borderId="9" xfId="0" applyNumberFormat="1" applyFont="1" applyFill="1" applyBorder="1" applyAlignment="1">
      <alignment horizontal="center" vertical="center"/>
    </xf>
    <xf numFmtId="0" fontId="21" fillId="3" borderId="11" xfId="0" applyFont="1" applyFill="1" applyBorder="1" applyAlignment="1">
      <alignment horizontal="center" vertical="center"/>
    </xf>
    <xf numFmtId="0" fontId="21" fillId="3" borderId="11" xfId="0" applyFont="1" applyFill="1" applyBorder="1" applyAlignment="1">
      <alignment vertical="center"/>
    </xf>
    <xf numFmtId="164" fontId="17" fillId="0" borderId="26" xfId="0" applyNumberFormat="1" applyFont="1" applyFill="1" applyBorder="1" applyAlignment="1">
      <alignment horizontal="center" vertical="center"/>
    </xf>
    <xf numFmtId="0" fontId="10" fillId="8" borderId="9" xfId="0" applyFont="1" applyFill="1" applyBorder="1" applyAlignment="1">
      <alignment horizontal="center" vertical="center" wrapText="1"/>
    </xf>
    <xf numFmtId="0" fontId="1" fillId="3" borderId="11" xfId="0" applyFont="1" applyFill="1" applyBorder="1" applyAlignment="1">
      <alignment horizontal="right" vertical="center"/>
    </xf>
    <xf numFmtId="164" fontId="4" fillId="0" borderId="33" xfId="1" applyNumberFormat="1" applyFont="1" applyFill="1" applyBorder="1" applyAlignment="1">
      <alignment horizontal="right" vertical="center"/>
    </xf>
    <xf numFmtId="164" fontId="1" fillId="3" borderId="11" xfId="1" applyNumberFormat="1" applyFont="1" applyFill="1" applyBorder="1" applyAlignment="1">
      <alignment vertical="center"/>
    </xf>
    <xf numFmtId="0" fontId="1" fillId="3" borderId="14" xfId="0" applyFont="1" applyFill="1" applyBorder="1" applyAlignment="1">
      <alignment horizontal="center" vertical="center"/>
    </xf>
    <xf numFmtId="164" fontId="9" fillId="0" borderId="16" xfId="1" applyNumberFormat="1" applyFont="1" applyFill="1" applyBorder="1" applyAlignment="1">
      <alignment wrapText="1"/>
    </xf>
    <xf numFmtId="0" fontId="9" fillId="0" borderId="16" xfId="0" applyFont="1" applyFill="1" applyBorder="1" applyAlignment="1">
      <alignment horizontal="center" wrapText="1"/>
    </xf>
    <xf numFmtId="0" fontId="1" fillId="3" borderId="32" xfId="0" applyFont="1" applyFill="1" applyBorder="1" applyAlignment="1">
      <alignment horizontal="center" vertical="center"/>
    </xf>
    <xf numFmtId="0" fontId="4" fillId="5" borderId="21" xfId="0" applyFont="1" applyFill="1" applyBorder="1" applyAlignment="1">
      <alignment horizontal="left" vertical="center"/>
    </xf>
    <xf numFmtId="0" fontId="13" fillId="0" borderId="29" xfId="0" applyFont="1" applyBorder="1"/>
    <xf numFmtId="0" fontId="13" fillId="0" borderId="24" xfId="0" applyFont="1" applyBorder="1"/>
    <xf numFmtId="0" fontId="13" fillId="0" borderId="30" xfId="0" applyFont="1" applyBorder="1"/>
    <xf numFmtId="0" fontId="4" fillId="0" borderId="9" xfId="0" applyFont="1" applyBorder="1" applyAlignment="1">
      <alignment vertical="center"/>
    </xf>
    <xf numFmtId="0" fontId="4" fillId="0" borderId="34" xfId="0" applyFont="1" applyBorder="1" applyAlignment="1">
      <alignment horizontal="center" vertical="center"/>
    </xf>
    <xf numFmtId="0" fontId="1" fillId="3" borderId="9" xfId="0" applyFont="1" applyFill="1" applyBorder="1" applyAlignment="1">
      <alignment vertical="center"/>
    </xf>
    <xf numFmtId="3" fontId="0" fillId="0" borderId="0" xfId="0" applyNumberFormat="1"/>
    <xf numFmtId="3" fontId="30" fillId="0" borderId="1" xfId="0" applyNumberFormat="1" applyFont="1" applyBorder="1"/>
    <xf numFmtId="0" fontId="13" fillId="0" borderId="0" xfId="0" applyFont="1" applyAlignment="1">
      <alignment horizontal="center"/>
    </xf>
    <xf numFmtId="0" fontId="13" fillId="0" borderId="1" xfId="0" applyFont="1" applyBorder="1" applyAlignment="1">
      <alignment horizontal="center"/>
    </xf>
    <xf numFmtId="0" fontId="0" fillId="0" borderId="1" xfId="0" quotePrefix="1" applyBorder="1" applyAlignment="1">
      <alignment horizontal="center"/>
    </xf>
    <xf numFmtId="165" fontId="0" fillId="0" borderId="1" xfId="0" applyNumberFormat="1" applyBorder="1" applyAlignment="1">
      <alignment horizontal="center"/>
    </xf>
    <xf numFmtId="165" fontId="2" fillId="9" borderId="1" xfId="2" applyNumberFormat="1" applyFont="1" applyFill="1" applyBorder="1" applyAlignment="1">
      <alignment horizontal="center" vertical="center"/>
    </xf>
    <xf numFmtId="165" fontId="1" fillId="9" borderId="1" xfId="2" applyNumberFormat="1" applyFont="1" applyFill="1" applyBorder="1" applyAlignment="1">
      <alignment horizontal="center" vertical="center" wrapText="1"/>
    </xf>
    <xf numFmtId="165" fontId="0" fillId="0" borderId="1" xfId="0" quotePrefix="1" applyNumberFormat="1" applyBorder="1" applyAlignment="1">
      <alignment horizontal="center"/>
    </xf>
    <xf numFmtId="0" fontId="4" fillId="0" borderId="1" xfId="0" applyFont="1" applyBorder="1" applyAlignment="1">
      <alignment vertical="center"/>
    </xf>
    <xf numFmtId="0" fontId="4" fillId="0" borderId="4" xfId="0" applyFont="1" applyBorder="1" applyAlignment="1">
      <alignment vertical="center"/>
    </xf>
    <xf numFmtId="0" fontId="4" fillId="0" borderId="35" xfId="0" applyFont="1" applyBorder="1" applyAlignment="1">
      <alignment vertical="center"/>
    </xf>
    <xf numFmtId="0" fontId="4" fillId="0" borderId="1" xfId="0" applyFont="1" applyBorder="1" applyAlignment="1">
      <alignment vertical="center" wrapText="1"/>
    </xf>
    <xf numFmtId="0" fontId="4" fillId="0" borderId="19" xfId="0" applyFont="1" applyBorder="1" applyAlignment="1">
      <alignment vertical="center" wrapText="1"/>
    </xf>
    <xf numFmtId="0" fontId="4" fillId="0" borderId="1" xfId="0" applyFont="1" applyFill="1" applyBorder="1" applyAlignment="1">
      <alignment vertical="center"/>
    </xf>
    <xf numFmtId="0" fontId="0" fillId="0" borderId="1" xfId="0" applyFill="1" applyBorder="1" applyAlignment="1">
      <alignment horizontal="center" vertical="center"/>
    </xf>
    <xf numFmtId="0" fontId="0" fillId="0" borderId="19" xfId="0" applyFill="1" applyBorder="1" applyAlignment="1">
      <alignment horizontal="center" vertical="center"/>
    </xf>
    <xf numFmtId="0" fontId="4" fillId="0" borderId="35" xfId="0" applyFont="1"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xf>
    <xf numFmtId="0" fontId="0" fillId="0" borderId="4" xfId="0" applyFill="1" applyBorder="1" applyAlignment="1">
      <alignment horizontal="center"/>
    </xf>
    <xf numFmtId="43" fontId="4" fillId="0" borderId="22" xfId="1" applyFont="1" applyBorder="1" applyAlignment="1">
      <alignment vertical="center"/>
    </xf>
    <xf numFmtId="43" fontId="4" fillId="0" borderId="9" xfId="1" applyFont="1" applyBorder="1" applyAlignment="1">
      <alignmen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29" fillId="0" borderId="37" xfId="0" applyFont="1" applyFill="1" applyBorder="1" applyAlignment="1">
      <alignment horizontal="center" vertical="top" wrapText="1"/>
    </xf>
    <xf numFmtId="0" fontId="29" fillId="0" borderId="38" xfId="0" applyFont="1" applyFill="1" applyBorder="1" applyAlignment="1">
      <alignment horizontal="center" vertical="top" wrapText="1"/>
    </xf>
    <xf numFmtId="164" fontId="9" fillId="0" borderId="18" xfId="0" applyNumberFormat="1" applyFont="1" applyFill="1" applyBorder="1" applyAlignment="1">
      <alignment horizontal="center" wrapText="1"/>
    </xf>
    <xf numFmtId="0" fontId="29" fillId="0" borderId="39" xfId="0" applyFont="1" applyFill="1" applyBorder="1" applyAlignment="1">
      <alignment horizontal="center" vertical="top" wrapText="1"/>
    </xf>
    <xf numFmtId="164" fontId="9" fillId="0" borderId="40" xfId="0" applyNumberFormat="1" applyFont="1" applyFill="1" applyBorder="1" applyAlignment="1">
      <alignment horizontal="center" vertical="top" wrapText="1"/>
    </xf>
    <xf numFmtId="164" fontId="9" fillId="0" borderId="1" xfId="0" applyNumberFormat="1" applyFont="1" applyFill="1" applyBorder="1" applyAlignment="1">
      <alignment horizontal="center" vertical="top" wrapText="1"/>
    </xf>
    <xf numFmtId="164" fontId="9" fillId="0" borderId="16" xfId="0" applyNumberFormat="1" applyFont="1" applyFill="1" applyBorder="1" applyAlignment="1">
      <alignment horizontal="center" vertical="top" wrapText="1"/>
    </xf>
    <xf numFmtId="0" fontId="31" fillId="0" borderId="17" xfId="0" applyFont="1" applyFill="1" applyBorder="1" applyAlignment="1">
      <alignment horizontal="center" vertical="top" wrapText="1"/>
    </xf>
    <xf numFmtId="9" fontId="14" fillId="0" borderId="4" xfId="2" applyFont="1" applyFill="1" applyBorder="1" applyAlignment="1">
      <alignment horizontal="center" vertical="center"/>
    </xf>
    <xf numFmtId="9" fontId="14" fillId="0" borderId="27" xfId="2" applyFont="1" applyFill="1" applyBorder="1" applyAlignment="1">
      <alignment horizontal="center" vertical="center"/>
    </xf>
    <xf numFmtId="9" fontId="27" fillId="0" borderId="1" xfId="2" applyFont="1" applyFill="1" applyBorder="1" applyAlignment="1">
      <alignment horizontal="center" vertical="center"/>
    </xf>
    <xf numFmtId="0" fontId="9" fillId="0" borderId="1" xfId="0" applyFont="1" applyFill="1" applyBorder="1" applyAlignment="1">
      <alignment horizontal="center" wrapText="1"/>
    </xf>
    <xf numFmtId="164" fontId="9" fillId="0" borderId="1" xfId="0" applyNumberFormat="1" applyFont="1" applyFill="1" applyBorder="1" applyAlignment="1">
      <alignment horizontal="center" wrapText="1"/>
    </xf>
    <xf numFmtId="0" fontId="10" fillId="8" borderId="4" xfId="0" applyFont="1" applyFill="1" applyBorder="1" applyAlignment="1">
      <alignment horizontal="center" vertical="center" wrapText="1"/>
    </xf>
    <xf numFmtId="9" fontId="14" fillId="0" borderId="21" xfId="2" applyFont="1" applyFill="1" applyBorder="1" applyAlignment="1">
      <alignment horizontal="center" vertical="center"/>
    </xf>
    <xf numFmtId="0" fontId="16" fillId="3" borderId="5" xfId="0" applyFont="1" applyFill="1" applyBorder="1" applyAlignment="1">
      <alignment horizontal="center" vertical="center"/>
    </xf>
    <xf numFmtId="9" fontId="14" fillId="0" borderId="35" xfId="2" applyFont="1" applyFill="1" applyBorder="1" applyAlignment="1">
      <alignment horizontal="center" vertical="center"/>
    </xf>
    <xf numFmtId="0" fontId="16" fillId="3" borderId="5" xfId="0" applyFont="1" applyFill="1" applyBorder="1" applyAlignment="1">
      <alignment vertical="center"/>
    </xf>
    <xf numFmtId="9" fontId="27" fillId="0" borderId="16" xfId="2" applyFont="1" applyFill="1" applyBorder="1" applyAlignment="1">
      <alignment horizontal="center" vertical="center"/>
    </xf>
    <xf numFmtId="164" fontId="9" fillId="0" borderId="16" xfId="0" applyNumberFormat="1" applyFont="1" applyFill="1" applyBorder="1" applyAlignment="1">
      <alignment horizontal="center" wrapText="1"/>
    </xf>
    <xf numFmtId="0" fontId="29" fillId="0" borderId="41" xfId="0" applyFont="1" applyFill="1" applyBorder="1" applyAlignment="1">
      <alignment horizontal="center" vertical="top" wrapText="1"/>
    </xf>
    <xf numFmtId="9" fontId="9" fillId="0" borderId="42" xfId="2" applyFont="1" applyFill="1" applyBorder="1" applyAlignment="1">
      <alignment horizontal="center" wrapText="1"/>
    </xf>
    <xf numFmtId="9" fontId="9" fillId="0" borderId="4" xfId="2" applyFont="1" applyFill="1" applyBorder="1" applyAlignment="1">
      <alignment horizontal="center" wrapText="1"/>
    </xf>
    <xf numFmtId="9" fontId="9" fillId="0" borderId="27" xfId="2" applyFont="1" applyFill="1" applyBorder="1" applyAlignment="1">
      <alignment horizontal="center" wrapText="1"/>
    </xf>
    <xf numFmtId="43" fontId="4" fillId="0" borderId="33" xfId="1" applyFont="1" applyFill="1" applyBorder="1" applyAlignment="1">
      <alignment vertical="center"/>
    </xf>
    <xf numFmtId="43" fontId="4" fillId="0" borderId="9" xfId="1" applyFont="1" applyFill="1" applyBorder="1" applyAlignment="1">
      <alignment vertical="center"/>
    </xf>
    <xf numFmtId="43" fontId="4" fillId="0" borderId="22" xfId="1"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2" fontId="4" fillId="0" borderId="9" xfId="0" applyNumberFormat="1" applyFont="1" applyFill="1" applyBorder="1" applyAlignment="1">
      <alignment horizontal="center" vertical="center"/>
    </xf>
    <xf numFmtId="2" fontId="4" fillId="0" borderId="33" xfId="0" applyNumberFormat="1" applyFont="1" applyFill="1" applyBorder="1" applyAlignment="1">
      <alignment horizontal="center" vertical="center"/>
    </xf>
    <xf numFmtId="2" fontId="4" fillId="0" borderId="22" xfId="0" applyNumberFormat="1" applyFont="1" applyFill="1" applyBorder="1" applyAlignment="1">
      <alignment horizontal="center" vertical="center"/>
    </xf>
    <xf numFmtId="0" fontId="29" fillId="11" borderId="31" xfId="0" applyFont="1" applyFill="1" applyBorder="1" applyAlignment="1">
      <alignment horizontal="center" vertical="top" wrapText="1"/>
    </xf>
    <xf numFmtId="9" fontId="9" fillId="0" borderId="14" xfId="2" applyFont="1" applyBorder="1"/>
    <xf numFmtId="9" fontId="9" fillId="0" borderId="11" xfId="2" applyFont="1" applyBorder="1"/>
    <xf numFmtId="9" fontId="9" fillId="0" borderId="44" xfId="2" applyFont="1" applyBorder="1"/>
    <xf numFmtId="0" fontId="29" fillId="0" borderId="23" xfId="0" applyFont="1" applyFill="1" applyBorder="1" applyAlignment="1">
      <alignment horizontal="center" vertical="top" wrapText="1"/>
    </xf>
    <xf numFmtId="164" fontId="1" fillId="3" borderId="11" xfId="1" applyNumberFormat="1" applyFont="1" applyFill="1" applyBorder="1" applyAlignment="1">
      <alignment horizontal="center" vertical="center"/>
    </xf>
    <xf numFmtId="0" fontId="9" fillId="0" borderId="32" xfId="0" applyFont="1" applyBorder="1"/>
    <xf numFmtId="0" fontId="9" fillId="0" borderId="43" xfId="0" applyFont="1" applyBorder="1"/>
    <xf numFmtId="0" fontId="13" fillId="0" borderId="47" xfId="0" applyFont="1" applyBorder="1"/>
    <xf numFmtId="0" fontId="4" fillId="0" borderId="0" xfId="0" applyFont="1" applyBorder="1" applyAlignment="1">
      <alignment horizontal="center" vertical="center" wrapText="1"/>
    </xf>
    <xf numFmtId="0" fontId="33" fillId="7" borderId="1" xfId="0" applyFont="1" applyFill="1" applyBorder="1" applyAlignment="1">
      <alignment horizontal="center" vertical="center" wrapText="1"/>
    </xf>
    <xf numFmtId="166" fontId="32" fillId="10" borderId="1" xfId="1" applyNumberFormat="1" applyFont="1" applyFill="1" applyBorder="1" applyAlignment="1">
      <alignment horizontal="center" vertical="center" wrapText="1"/>
    </xf>
    <xf numFmtId="164" fontId="33" fillId="10" borderId="1" xfId="0" applyNumberFormat="1" applyFont="1" applyFill="1" applyBorder="1" applyAlignment="1">
      <alignment horizontal="center" vertical="center" wrapText="1"/>
    </xf>
    <xf numFmtId="0" fontId="33" fillId="10"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164" fontId="32" fillId="7" borderId="1" xfId="1" applyNumberFormat="1" applyFont="1" applyFill="1" applyBorder="1" applyAlignment="1">
      <alignment horizontal="center" vertical="center" wrapText="1"/>
    </xf>
    <xf numFmtId="0" fontId="10" fillId="6" borderId="6" xfId="0" applyFont="1" applyFill="1" applyBorder="1" applyAlignment="1">
      <alignment horizontal="center" vertical="center" wrapText="1"/>
    </xf>
    <xf numFmtId="164" fontId="32" fillId="6" borderId="1" xfId="1" applyNumberFormat="1" applyFont="1" applyFill="1" applyBorder="1" applyAlignment="1">
      <alignment horizontal="center" vertical="center" wrapText="1"/>
    </xf>
    <xf numFmtId="0" fontId="32" fillId="6" borderId="1" xfId="0" applyFont="1" applyFill="1" applyBorder="1" applyAlignment="1">
      <alignment horizontal="center" vertical="center" wrapText="1"/>
    </xf>
    <xf numFmtId="166" fontId="32" fillId="6" borderId="1" xfId="1" applyNumberFormat="1" applyFont="1" applyFill="1" applyBorder="1" applyAlignment="1">
      <alignment horizontal="center" vertical="center" wrapText="1"/>
    </xf>
    <xf numFmtId="0" fontId="0" fillId="0" borderId="6" xfId="0" quotePrefix="1" applyBorder="1" applyAlignment="1">
      <alignment horizontal="center"/>
    </xf>
    <xf numFmtId="165" fontId="0" fillId="0" borderId="6" xfId="0" quotePrefix="1" applyNumberFormat="1" applyBorder="1" applyAlignment="1">
      <alignment horizontal="center"/>
    </xf>
    <xf numFmtId="165" fontId="0" fillId="0" borderId="6" xfId="0" applyNumberFormat="1" applyBorder="1" applyAlignment="1">
      <alignment horizontal="center"/>
    </xf>
    <xf numFmtId="0" fontId="34" fillId="9" borderId="1" xfId="0" applyFont="1" applyFill="1" applyBorder="1" applyAlignment="1">
      <alignment horizontal="left" vertical="center" wrapText="1" readingOrder="1"/>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13" fillId="0" borderId="45" xfId="0" applyFont="1" applyFill="1" applyBorder="1" applyAlignment="1">
      <alignment horizontal="left"/>
    </xf>
    <xf numFmtId="0" fontId="13" fillId="0" borderId="46" xfId="0" applyFont="1" applyFill="1" applyBorder="1" applyAlignment="1">
      <alignment horizontal="left"/>
    </xf>
    <xf numFmtId="0" fontId="13" fillId="0" borderId="47" xfId="0" applyFont="1" applyFill="1" applyBorder="1" applyAlignment="1">
      <alignment horizontal="left"/>
    </xf>
    <xf numFmtId="0" fontId="13" fillId="8" borderId="23" xfId="0" applyFont="1" applyFill="1" applyBorder="1" applyAlignment="1">
      <alignment horizontal="center"/>
    </xf>
    <xf numFmtId="0" fontId="13" fillId="8" borderId="17" xfId="0" applyFont="1" applyFill="1" applyBorder="1" applyAlignment="1">
      <alignment horizontal="center"/>
    </xf>
    <xf numFmtId="0" fontId="13" fillId="6" borderId="23" xfId="0" applyFont="1" applyFill="1" applyBorder="1" applyAlignment="1">
      <alignment horizontal="center"/>
    </xf>
    <xf numFmtId="0" fontId="13" fillId="6" borderId="17" xfId="0" applyFont="1" applyFill="1" applyBorder="1" applyAlignment="1">
      <alignment horizontal="center"/>
    </xf>
    <xf numFmtId="0" fontId="13" fillId="6" borderId="25" xfId="0" applyFont="1" applyFill="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 xfId="0" applyFont="1" applyBorder="1" applyAlignment="1">
      <alignment horizontal="center" wrapText="1"/>
    </xf>
    <xf numFmtId="0" fontId="6" fillId="2" borderId="0" xfId="0" applyFont="1" applyFill="1" applyAlignment="1">
      <alignment horizontal="left"/>
    </xf>
    <xf numFmtId="0" fontId="13" fillId="10" borderId="23" xfId="0" applyFont="1" applyFill="1" applyBorder="1" applyAlignment="1">
      <alignment horizontal="center"/>
    </xf>
    <xf numFmtId="0" fontId="13" fillId="10" borderId="17" xfId="0" applyFont="1" applyFill="1" applyBorder="1" applyAlignment="1">
      <alignment horizontal="center"/>
    </xf>
    <xf numFmtId="0" fontId="13" fillId="10" borderId="25" xfId="0" applyFont="1" applyFill="1" applyBorder="1" applyAlignment="1">
      <alignment horizontal="center"/>
    </xf>
    <xf numFmtId="0" fontId="13" fillId="7" borderId="23" xfId="0" applyFont="1" applyFill="1" applyBorder="1" applyAlignment="1">
      <alignment horizontal="center"/>
    </xf>
    <xf numFmtId="0" fontId="13" fillId="7" borderId="17" xfId="0" applyFont="1" applyFill="1" applyBorder="1" applyAlignment="1">
      <alignment horizontal="center"/>
    </xf>
    <xf numFmtId="0" fontId="13" fillId="7" borderId="25" xfId="0" applyFont="1" applyFill="1" applyBorder="1" applyAlignment="1">
      <alignment horizontal="center"/>
    </xf>
    <xf numFmtId="0" fontId="13" fillId="6" borderId="29" xfId="0" applyFont="1" applyFill="1" applyBorder="1" applyAlignment="1">
      <alignment horizontal="center"/>
    </xf>
    <xf numFmtId="0" fontId="13" fillId="6" borderId="24" xfId="0" applyFont="1" applyFill="1" applyBorder="1" applyAlignment="1">
      <alignment horizontal="center"/>
    </xf>
    <xf numFmtId="0" fontId="13" fillId="6" borderId="30" xfId="0" applyFont="1" applyFill="1" applyBorder="1" applyAlignment="1">
      <alignment horizontal="center"/>
    </xf>
  </cellXfs>
  <cellStyles count="3">
    <cellStyle name="Comma" xfId="1" builtinId="3"/>
    <cellStyle name="Normal" xfId="0" builtinId="0"/>
    <cellStyle name="Percent"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D60093"/>
      <color rgb="FFFEE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71"/>
  <sheetViews>
    <sheetView tabSelected="1" zoomScale="80" zoomScaleNormal="80" workbookViewId="0">
      <pane ySplit="3" topLeftCell="A68" activePane="bottomLeft" state="frozen"/>
      <selection activeCell="K1" sqref="K1"/>
      <selection pane="bottomLeft" sqref="A1:AJ1"/>
    </sheetView>
  </sheetViews>
  <sheetFormatPr defaultColWidth="11.42578125" defaultRowHeight="15" x14ac:dyDescent="0.25"/>
  <cols>
    <col min="1" max="1" width="40.42578125" style="14" customWidth="1"/>
    <col min="2" max="2" width="13.85546875" style="14" customWidth="1"/>
    <col min="3" max="3" width="10" style="14" customWidth="1"/>
    <col min="4" max="4" width="8" style="14" bestFit="1" customWidth="1"/>
    <col min="5" max="5" width="13.5703125" style="14" bestFit="1" customWidth="1"/>
    <col min="6" max="6" width="11.5703125" style="14" bestFit="1" customWidth="1"/>
    <col min="7" max="7" width="14.140625" style="14" customWidth="1"/>
    <col min="8" max="8" width="10" style="14" customWidth="1"/>
    <col min="9" max="9" width="9.140625" style="14" customWidth="1"/>
    <col min="10" max="10" width="10.85546875" style="14" bestFit="1" customWidth="1"/>
    <col min="11" max="11" width="12" style="14" bestFit="1" customWidth="1"/>
    <col min="12" max="13" width="12" style="35" bestFit="1" customWidth="1"/>
    <col min="14" max="14" width="11.28515625" style="14" customWidth="1"/>
    <col min="15" max="16" width="13.140625" style="14" customWidth="1"/>
    <col min="17" max="18" width="13" style="14" customWidth="1"/>
    <col min="19" max="19" width="15.85546875" style="14" bestFit="1" customWidth="1"/>
    <col min="20" max="20" width="15.85546875" style="35" bestFit="1" customWidth="1"/>
    <col min="21" max="21" width="15.85546875" style="14" bestFit="1" customWidth="1"/>
    <col min="22" max="22" width="12.5703125" style="14" customWidth="1"/>
    <col min="23" max="23" width="11.42578125" style="14" customWidth="1"/>
    <col min="24" max="24" width="9.42578125" style="14" customWidth="1"/>
    <col min="25" max="25" width="11.7109375" style="14" customWidth="1"/>
    <col min="26" max="26" width="13" style="36" bestFit="1" customWidth="1"/>
    <col min="27" max="27" width="15.85546875" style="30" bestFit="1" customWidth="1"/>
    <col min="28" max="28" width="13" style="35" bestFit="1" customWidth="1"/>
    <col min="29" max="29" width="15.85546875" style="14" bestFit="1" customWidth="1"/>
    <col min="30" max="30" width="13" style="14" bestFit="1" customWidth="1"/>
    <col min="31" max="31" width="10.5703125" style="14" customWidth="1"/>
    <col min="32" max="33" width="12.85546875" style="14" customWidth="1"/>
    <col min="34" max="34" width="15.85546875" style="32" bestFit="1" customWidth="1"/>
    <col min="35" max="37" width="12.85546875" style="14" customWidth="1"/>
    <col min="38" max="38" width="16" style="14" customWidth="1"/>
    <col min="39" max="41" width="11.7109375" style="14" customWidth="1"/>
    <col min="42" max="42" width="12.7109375" style="14" bestFit="1" customWidth="1"/>
    <col min="43" max="44" width="12.85546875" style="14" customWidth="1"/>
    <col min="45" max="45" width="12.85546875" style="39" customWidth="1"/>
    <col min="46" max="46" width="11.42578125" style="14"/>
    <col min="47" max="47" width="13" style="14" customWidth="1"/>
    <col min="48" max="48" width="13.28515625" style="14" customWidth="1"/>
    <col min="49" max="49" width="13" style="14" customWidth="1"/>
    <col min="50" max="50" width="12.5703125" style="14" customWidth="1"/>
    <col min="51" max="51" width="11.42578125" style="14"/>
    <col min="52" max="52" width="18" style="14" customWidth="1"/>
    <col min="53" max="16384" width="11.42578125" style="14"/>
  </cols>
  <sheetData>
    <row r="1" spans="1:52" ht="30.75" customHeight="1" thickBot="1" x14ac:dyDescent="0.45">
      <c r="A1" s="234" t="s">
        <v>7</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8"/>
      <c r="AL1" s="16"/>
      <c r="AM1" s="16"/>
      <c r="AN1" s="16"/>
      <c r="AO1" s="16"/>
      <c r="AP1" s="16"/>
      <c r="AQ1" s="16"/>
      <c r="AR1" s="16"/>
      <c r="AS1" s="37"/>
      <c r="AT1" s="16"/>
      <c r="AU1" s="16"/>
      <c r="AV1" s="16"/>
      <c r="AW1" s="16"/>
      <c r="AX1" s="16"/>
      <c r="AY1" s="16"/>
      <c r="AZ1" s="16"/>
    </row>
    <row r="2" spans="1:52" s="34" customFormat="1" ht="15.75" thickBot="1" x14ac:dyDescent="0.3">
      <c r="A2" s="130"/>
      <c r="B2" s="131"/>
      <c r="C2" s="131"/>
      <c r="D2" s="131"/>
      <c r="E2" s="131"/>
      <c r="F2" s="132"/>
      <c r="G2" s="235" t="s">
        <v>8</v>
      </c>
      <c r="H2" s="236"/>
      <c r="I2" s="236"/>
      <c r="J2" s="236"/>
      <c r="K2" s="236"/>
      <c r="L2" s="236"/>
      <c r="M2" s="236"/>
      <c r="N2" s="237"/>
      <c r="O2" s="238" t="s">
        <v>17</v>
      </c>
      <c r="P2" s="239"/>
      <c r="Q2" s="239"/>
      <c r="R2" s="239"/>
      <c r="S2" s="239"/>
      <c r="T2" s="239"/>
      <c r="U2" s="239"/>
      <c r="V2" s="240"/>
      <c r="W2" s="228" t="s">
        <v>21</v>
      </c>
      <c r="X2" s="229"/>
      <c r="Y2" s="229"/>
      <c r="Z2" s="229"/>
      <c r="AA2" s="230"/>
      <c r="AB2" s="241" t="s">
        <v>22</v>
      </c>
      <c r="AC2" s="242"/>
      <c r="AD2" s="242"/>
      <c r="AE2" s="243"/>
      <c r="AF2" s="226" t="s">
        <v>25</v>
      </c>
      <c r="AG2" s="227"/>
      <c r="AH2" s="227"/>
      <c r="AI2" s="227"/>
      <c r="AJ2" s="227"/>
      <c r="AK2" s="227"/>
      <c r="AL2" s="223" t="s">
        <v>27</v>
      </c>
      <c r="AM2" s="224"/>
      <c r="AN2" s="224"/>
      <c r="AO2" s="224"/>
      <c r="AP2" s="224"/>
      <c r="AQ2" s="224"/>
      <c r="AR2" s="224"/>
      <c r="AS2" s="224"/>
      <c r="AT2" s="224"/>
      <c r="AU2" s="224"/>
      <c r="AV2" s="224"/>
      <c r="AW2" s="224"/>
      <c r="AX2" s="224"/>
      <c r="AY2" s="225"/>
      <c r="AZ2" s="205"/>
    </row>
    <row r="3" spans="1:52" s="96" customFormat="1" ht="162.75" customHeight="1" x14ac:dyDescent="0.2">
      <c r="A3" s="206" t="s">
        <v>1</v>
      </c>
      <c r="B3" s="221" t="s">
        <v>2</v>
      </c>
      <c r="C3" s="221" t="s">
        <v>3</v>
      </c>
      <c r="D3" s="221" t="s">
        <v>4</v>
      </c>
      <c r="E3" s="222" t="s">
        <v>5</v>
      </c>
      <c r="F3" s="221" t="s">
        <v>6</v>
      </c>
      <c r="G3" s="208" t="s">
        <v>9</v>
      </c>
      <c r="H3" s="208" t="s">
        <v>10</v>
      </c>
      <c r="I3" s="208" t="s">
        <v>11</v>
      </c>
      <c r="J3" s="209" t="s">
        <v>12</v>
      </c>
      <c r="K3" s="210" t="s">
        <v>13</v>
      </c>
      <c r="L3" s="210" t="s">
        <v>14</v>
      </c>
      <c r="M3" s="210" t="s">
        <v>15</v>
      </c>
      <c r="N3" s="210" t="s">
        <v>16</v>
      </c>
      <c r="O3" s="211" t="s">
        <v>9</v>
      </c>
      <c r="P3" s="211" t="s">
        <v>10</v>
      </c>
      <c r="Q3" s="211" t="s">
        <v>11</v>
      </c>
      <c r="R3" s="212" t="s">
        <v>12</v>
      </c>
      <c r="S3" s="211" t="s">
        <v>13</v>
      </c>
      <c r="T3" s="211" t="s">
        <v>14</v>
      </c>
      <c r="U3" s="207" t="s">
        <v>15</v>
      </c>
      <c r="V3" s="211" t="s">
        <v>18</v>
      </c>
      <c r="W3" s="216" t="s">
        <v>19</v>
      </c>
      <c r="X3" s="214" t="s">
        <v>12</v>
      </c>
      <c r="Y3" s="215" t="s">
        <v>14</v>
      </c>
      <c r="Z3" s="214" t="s">
        <v>15</v>
      </c>
      <c r="AA3" s="214" t="s">
        <v>20</v>
      </c>
      <c r="AB3" s="213" t="s">
        <v>52</v>
      </c>
      <c r="AC3" s="53" t="s">
        <v>23</v>
      </c>
      <c r="AD3" s="53" t="s">
        <v>53</v>
      </c>
      <c r="AE3" s="111" t="s">
        <v>24</v>
      </c>
      <c r="AF3" s="121" t="s">
        <v>26</v>
      </c>
      <c r="AG3" s="95" t="s">
        <v>54</v>
      </c>
      <c r="AH3" s="95" t="s">
        <v>23</v>
      </c>
      <c r="AI3" s="95" t="s">
        <v>55</v>
      </c>
      <c r="AJ3" s="95" t="s">
        <v>56</v>
      </c>
      <c r="AK3" s="176" t="s">
        <v>57</v>
      </c>
      <c r="AL3" s="163" t="s">
        <v>58</v>
      </c>
      <c r="AM3" s="166" t="s">
        <v>28</v>
      </c>
      <c r="AN3" s="166" t="s">
        <v>59</v>
      </c>
      <c r="AO3" s="166" t="s">
        <v>29</v>
      </c>
      <c r="AP3" s="164" t="s">
        <v>60</v>
      </c>
      <c r="AQ3" s="164" t="s">
        <v>61</v>
      </c>
      <c r="AR3" s="164" t="s">
        <v>30</v>
      </c>
      <c r="AS3" s="164" t="s">
        <v>62</v>
      </c>
      <c r="AT3" s="164" t="s">
        <v>31</v>
      </c>
      <c r="AU3" s="170" t="s">
        <v>63</v>
      </c>
      <c r="AV3" s="164" t="s">
        <v>64</v>
      </c>
      <c r="AW3" s="164" t="s">
        <v>65</v>
      </c>
      <c r="AX3" s="183" t="s">
        <v>32</v>
      </c>
      <c r="AY3" s="201" t="s">
        <v>33</v>
      </c>
      <c r="AZ3" s="197" t="s">
        <v>34</v>
      </c>
    </row>
    <row r="4" spans="1:52" x14ac:dyDescent="0.25">
      <c r="A4" s="4" t="s">
        <v>35</v>
      </c>
      <c r="B4" s="231" t="s">
        <v>51</v>
      </c>
      <c r="C4" s="232"/>
      <c r="D4" s="232"/>
      <c r="E4" s="21"/>
      <c r="F4" s="6"/>
      <c r="G4" s="5"/>
      <c r="H4" s="21"/>
      <c r="I4" s="21"/>
      <c r="J4" s="21"/>
      <c r="K4" s="21"/>
      <c r="L4" s="43"/>
      <c r="M4" s="43"/>
      <c r="N4" s="6"/>
      <c r="O4" s="5"/>
      <c r="P4" s="21"/>
      <c r="Q4" s="21"/>
      <c r="R4" s="21"/>
      <c r="S4" s="21"/>
      <c r="T4" s="43"/>
      <c r="U4" s="21"/>
      <c r="V4" s="6"/>
      <c r="W4" s="5"/>
      <c r="X4" s="21"/>
      <c r="Y4" s="21"/>
      <c r="Z4" s="89"/>
      <c r="AA4" s="112"/>
      <c r="AB4" s="115"/>
      <c r="AC4" s="21"/>
      <c r="AD4" s="21"/>
      <c r="AE4" s="6"/>
      <c r="AF4" s="122"/>
      <c r="AG4" s="21"/>
      <c r="AH4" s="90"/>
      <c r="AI4" s="21"/>
      <c r="AJ4" s="21"/>
      <c r="AK4" s="21"/>
      <c r="AL4" s="124"/>
      <c r="AM4" s="29"/>
      <c r="AN4" s="29">
        <v>0</v>
      </c>
      <c r="AO4" s="92"/>
      <c r="AP4" s="21"/>
      <c r="AQ4" s="21"/>
      <c r="AR4" s="21"/>
      <c r="AS4" s="91"/>
      <c r="AT4" s="91"/>
      <c r="AU4" s="92"/>
      <c r="AV4" s="92"/>
      <c r="AW4" s="92"/>
      <c r="AX4" s="92"/>
      <c r="AY4" s="202"/>
      <c r="AZ4" s="72"/>
    </row>
    <row r="5" spans="1:52" s="74" customFormat="1" x14ac:dyDescent="0.25">
      <c r="A5" s="133"/>
      <c r="B5" s="23">
        <f>+C5+D5</f>
        <v>0</v>
      </c>
      <c r="C5" s="155"/>
      <c r="D5" s="156"/>
      <c r="E5" s="157"/>
      <c r="F5" s="134"/>
      <c r="G5" s="196"/>
      <c r="H5" s="190"/>
      <c r="I5" s="153"/>
      <c r="J5" s="52">
        <f>+E5*G5</f>
        <v>0</v>
      </c>
      <c r="K5" s="52">
        <f>J5*26</f>
        <v>0</v>
      </c>
      <c r="L5" s="58">
        <f>IF(K5&gt;$F$41, K5, $F$41)</f>
        <v>0</v>
      </c>
      <c r="M5" s="58">
        <f>IF(I5&gt;48,(L5*48/I5),L5)</f>
        <v>0</v>
      </c>
      <c r="N5" s="105"/>
      <c r="O5" s="195"/>
      <c r="P5" s="191"/>
      <c r="Q5" s="27"/>
      <c r="R5" s="52">
        <f>+E5*O5</f>
        <v>0</v>
      </c>
      <c r="S5" s="52">
        <f>+R5*26</f>
        <v>0</v>
      </c>
      <c r="T5" s="58">
        <f>IF(S5&gt;$F$41, S5, $F$41)</f>
        <v>0</v>
      </c>
      <c r="U5" s="58">
        <f>IF(Q5&gt;48,(T5*48/Q5),T5)</f>
        <v>0</v>
      </c>
      <c r="V5" s="46">
        <v>8</v>
      </c>
      <c r="W5" s="113"/>
      <c r="X5" s="84"/>
      <c r="Y5" s="52">
        <f>((I5*$N$5)+(Q5*$V$5))/($N$5+$V$5)</f>
        <v>0</v>
      </c>
      <c r="Z5" s="58">
        <f>((L5*$N$5)+(T5*$V$5))/($N$5+$V$5)</f>
        <v>0</v>
      </c>
      <c r="AA5" s="56">
        <f>B5*Z5</f>
        <v>0</v>
      </c>
      <c r="AB5" s="117">
        <f>SUM((M5*N5),(U5*V5))/(N5+V5)</f>
        <v>0</v>
      </c>
      <c r="AC5" s="97">
        <f>AB5*B5</f>
        <v>0</v>
      </c>
      <c r="AD5" s="85">
        <f>AB5-$F$43</f>
        <v>0</v>
      </c>
      <c r="AE5" s="86" t="e">
        <f>(AB5/$F$43)-1</f>
        <v>#DIV/0!</v>
      </c>
      <c r="AF5" s="123"/>
      <c r="AG5" s="87">
        <f>SUM(AB5,AF5)</f>
        <v>0</v>
      </c>
      <c r="AH5" s="98">
        <f>AG5*B5</f>
        <v>0</v>
      </c>
      <c r="AI5" s="85">
        <f>AG5-$F$43</f>
        <v>0</v>
      </c>
      <c r="AJ5" s="88" t="e">
        <f>(AG5/$F$43)-1</f>
        <v>#DIV/0!</v>
      </c>
      <c r="AK5" s="177" t="e">
        <f>+AJ5*B5</f>
        <v>#DIV/0!</v>
      </c>
      <c r="AL5" s="70">
        <v>0</v>
      </c>
      <c r="AM5" s="101"/>
      <c r="AN5" s="101">
        <v>0</v>
      </c>
      <c r="AO5" s="101">
        <f>+$AO$4</f>
        <v>0</v>
      </c>
      <c r="AP5" s="71">
        <f>AG5+AM5+AN5+AO5</f>
        <v>0</v>
      </c>
      <c r="AQ5" s="85">
        <f>AP5-$F$43</f>
        <v>0</v>
      </c>
      <c r="AR5" s="88" t="e">
        <f>(AP5/$F$43)-1</f>
        <v>#DIV/0!</v>
      </c>
      <c r="AS5" s="100" t="e">
        <f>+AR5*B5</f>
        <v>#DIV/0!</v>
      </c>
      <c r="AT5" s="102"/>
      <c r="AU5" s="167">
        <f>$AU$4</f>
        <v>0</v>
      </c>
      <c r="AV5" s="104">
        <f>AG5+AM5+AN5+AL5+AU5+AO5</f>
        <v>0</v>
      </c>
      <c r="AW5" s="104">
        <f>AV5-$F$43</f>
        <v>0</v>
      </c>
      <c r="AX5" s="184" t="e">
        <f>(+AV5/$F$43)-1</f>
        <v>#DIV/0!</v>
      </c>
      <c r="AY5" s="198" t="e">
        <f>(AL5+AM5+AN5+AU5)/AV5</f>
        <v>#DIV/0!</v>
      </c>
      <c r="AZ5" s="203"/>
    </row>
    <row r="6" spans="1:52" s="74" customFormat="1" ht="12.75" x14ac:dyDescent="0.2">
      <c r="A6" s="135"/>
      <c r="B6" s="22"/>
      <c r="C6" s="22"/>
      <c r="D6" s="22"/>
      <c r="E6" s="22"/>
      <c r="F6" s="107"/>
      <c r="G6" s="106"/>
      <c r="H6" s="22"/>
      <c r="I6" s="22"/>
      <c r="J6" s="22"/>
      <c r="K6" s="22"/>
      <c r="L6" s="93"/>
      <c r="M6" s="93"/>
      <c r="N6" s="107"/>
      <c r="O6" s="106"/>
      <c r="P6" s="22"/>
      <c r="Q6" s="22"/>
      <c r="R6" s="22"/>
      <c r="S6" s="22"/>
      <c r="T6" s="93"/>
      <c r="U6" s="93"/>
      <c r="V6" s="107"/>
      <c r="W6" s="106"/>
      <c r="X6" s="22"/>
      <c r="Y6" s="22"/>
      <c r="Z6" s="93"/>
      <c r="AA6" s="107"/>
      <c r="AB6" s="118"/>
      <c r="AC6" s="22"/>
      <c r="AD6" s="22"/>
      <c r="AE6" s="107"/>
      <c r="AF6" s="106"/>
      <c r="AG6" s="22"/>
      <c r="AH6" s="22"/>
      <c r="AI6" s="22"/>
      <c r="AJ6" s="22"/>
      <c r="AK6" s="178"/>
      <c r="AL6" s="125"/>
      <c r="AM6" s="13"/>
      <c r="AN6" s="13"/>
      <c r="AO6" s="13"/>
      <c r="AP6" s="13"/>
      <c r="AQ6" s="22"/>
      <c r="AR6" s="22"/>
      <c r="AS6" s="22"/>
      <c r="AT6" s="22"/>
      <c r="AU6" s="22"/>
      <c r="AV6" s="22"/>
      <c r="AW6" s="22"/>
      <c r="AX6" s="22"/>
      <c r="AY6" s="106"/>
      <c r="AZ6" s="128"/>
    </row>
    <row r="7" spans="1:52" s="74" customFormat="1" x14ac:dyDescent="0.2">
      <c r="A7" s="145"/>
      <c r="B7" s="23">
        <f t="shared" ref="B7:B22" si="0">+C7+D7</f>
        <v>0</v>
      </c>
      <c r="C7" s="151"/>
      <c r="D7" s="25"/>
      <c r="E7" s="187"/>
      <c r="F7" s="134"/>
      <c r="G7" s="194"/>
      <c r="H7" s="27"/>
      <c r="I7" s="27"/>
      <c r="J7" s="26">
        <f>+E7*G7</f>
        <v>0</v>
      </c>
      <c r="K7" s="26">
        <f t="shared" ref="K7:K38" si="1">J7*26</f>
        <v>0</v>
      </c>
      <c r="L7" s="58">
        <f t="shared" ref="L7:L38" si="2">IF(K7&gt;$F$41, K7, $F$41)</f>
        <v>0</v>
      </c>
      <c r="M7" s="58">
        <f t="shared" ref="M7:M22" si="3">IF(I7&gt;48,(L7*48/I7),L7)</f>
        <v>0</v>
      </c>
      <c r="N7" s="46"/>
      <c r="O7" s="194"/>
      <c r="P7" s="25"/>
      <c r="Q7" s="27"/>
      <c r="R7" s="26">
        <f t="shared" ref="R7:R38" si="4">+E7*O7</f>
        <v>0</v>
      </c>
      <c r="S7" s="26">
        <f t="shared" ref="S7:S38" si="5">+R7*26</f>
        <v>0</v>
      </c>
      <c r="T7" s="58">
        <f t="shared" ref="T7:T38" si="6">IF(S7&gt;$F$41, S7, $F$41)</f>
        <v>0</v>
      </c>
      <c r="U7" s="58">
        <f t="shared" ref="U7:U22" si="7">IF(Q7&gt;48,(T7*48/Q7),T7)</f>
        <v>0</v>
      </c>
      <c r="V7" s="46">
        <v>8</v>
      </c>
      <c r="W7" s="54"/>
      <c r="X7" s="1"/>
      <c r="Y7" s="52">
        <f t="shared" ref="Y7:Y38" si="8">((I7*$N$5)+(Q7*$V$5))/($N$5+$V$5)</f>
        <v>0</v>
      </c>
      <c r="Z7" s="58">
        <f t="shared" ref="Z7:Z38" si="9">((L7*$N$5)+(T7*$V$5))/($N$5+$V$5)</f>
        <v>0</v>
      </c>
      <c r="AA7" s="56">
        <f t="shared" ref="AA7:AA22" si="10">B7*Z7</f>
        <v>0</v>
      </c>
      <c r="AB7" s="117">
        <f>SUM((M7*N7),(U7*V7))/(N7+V7)</f>
        <v>0</v>
      </c>
      <c r="AC7" s="97">
        <f t="shared" ref="AC7:AC22" si="11">AB7*B7</f>
        <v>0</v>
      </c>
      <c r="AD7" s="8">
        <f t="shared" ref="AD7:AD22" si="12">AB7-$F$43</f>
        <v>0</v>
      </c>
      <c r="AE7" s="10" t="e">
        <f t="shared" ref="AE7:AE22" si="13">(AB7/$F$43)-1</f>
        <v>#DIV/0!</v>
      </c>
      <c r="AF7" s="62"/>
      <c r="AG7" s="8">
        <f t="shared" ref="AG7:AG22" si="14">SUM(AB7,AF7)</f>
        <v>0</v>
      </c>
      <c r="AH7" s="61">
        <f t="shared" ref="AH7:AH22" si="15">AG7*B7</f>
        <v>0</v>
      </c>
      <c r="AI7" s="8">
        <f t="shared" ref="AI7:AI22" si="16">AG7-$F$43</f>
        <v>0</v>
      </c>
      <c r="AJ7" s="11" t="e">
        <f t="shared" ref="AJ7:AJ22" si="17">(AG7/$F$43)-1</f>
        <v>#DIV/0!</v>
      </c>
      <c r="AK7" s="171" t="e">
        <f t="shared" ref="AK7:AK22" si="18">+AJ7*B7</f>
        <v>#DIV/0!</v>
      </c>
      <c r="AL7" s="70">
        <v>0</v>
      </c>
      <c r="AM7" s="101"/>
      <c r="AN7" s="101">
        <v>0</v>
      </c>
      <c r="AO7" s="101">
        <f t="shared" ref="AO7:AO22" si="19">+$AO$4</f>
        <v>0</v>
      </c>
      <c r="AP7" s="71">
        <f>AG7+AM7+AN7+AO7</f>
        <v>0</v>
      </c>
      <c r="AQ7" s="8">
        <f t="shared" ref="AQ7:AQ22" si="20">AP7-$F$43</f>
        <v>0</v>
      </c>
      <c r="AR7" s="11" t="e">
        <f t="shared" ref="AR7:AR22" si="21">(AP7/$F$43)-1</f>
        <v>#DIV/0!</v>
      </c>
      <c r="AS7" s="38" t="e">
        <f>+AR7*B7</f>
        <v>#DIV/0!</v>
      </c>
      <c r="AT7" s="75"/>
      <c r="AU7" s="168">
        <f t="shared" ref="AU7:AU31" si="22">$AU$4</f>
        <v>0</v>
      </c>
      <c r="AV7" s="104">
        <f t="shared" ref="AV7:AV22" si="23">AG7+AM7+AN7+AL7+AU7+AO7</f>
        <v>0</v>
      </c>
      <c r="AW7" s="104">
        <f t="shared" ref="AW7:AW38" si="24">AV7-$F$43</f>
        <v>0</v>
      </c>
      <c r="AX7" s="184" t="e">
        <f>(+AV7/$F$43)-1</f>
        <v>#DIV/0!</v>
      </c>
      <c r="AY7" s="198" t="e">
        <f>(AL7+AM7+AN7+AU7)/AV7</f>
        <v>#DIV/0!</v>
      </c>
      <c r="AZ7" s="203"/>
    </row>
    <row r="8" spans="1:52" s="74" customFormat="1" x14ac:dyDescent="0.2">
      <c r="A8" s="145"/>
      <c r="B8" s="23">
        <f t="shared" si="0"/>
        <v>0</v>
      </c>
      <c r="C8" s="151"/>
      <c r="D8" s="25"/>
      <c r="E8" s="187"/>
      <c r="F8" s="46"/>
      <c r="G8" s="194"/>
      <c r="H8" s="27"/>
      <c r="I8" s="27"/>
      <c r="J8" s="26">
        <f t="shared" ref="J8:J13" si="25">+E8*G8</f>
        <v>0</v>
      </c>
      <c r="K8" s="26">
        <f t="shared" si="1"/>
        <v>0</v>
      </c>
      <c r="L8" s="58">
        <f t="shared" si="2"/>
        <v>0</v>
      </c>
      <c r="M8" s="58">
        <f t="shared" si="3"/>
        <v>0</v>
      </c>
      <c r="N8" s="46"/>
      <c r="O8" s="194"/>
      <c r="P8" s="25"/>
      <c r="Q8" s="27"/>
      <c r="R8" s="26">
        <f t="shared" si="4"/>
        <v>0</v>
      </c>
      <c r="S8" s="26">
        <f t="shared" si="5"/>
        <v>0</v>
      </c>
      <c r="T8" s="58">
        <f t="shared" si="6"/>
        <v>0</v>
      </c>
      <c r="U8" s="58">
        <f t="shared" si="7"/>
        <v>0</v>
      </c>
      <c r="V8" s="46">
        <v>8</v>
      </c>
      <c r="W8" s="54"/>
      <c r="X8" s="1"/>
      <c r="Y8" s="52">
        <f t="shared" si="8"/>
        <v>0</v>
      </c>
      <c r="Z8" s="58">
        <f t="shared" si="9"/>
        <v>0</v>
      </c>
      <c r="AA8" s="56">
        <f t="shared" si="10"/>
        <v>0</v>
      </c>
      <c r="AB8" s="117">
        <f t="shared" ref="AB8:AB10" si="26">SUM((M8*N8),(U8*V8))/(N8+V8)</f>
        <v>0</v>
      </c>
      <c r="AC8" s="97">
        <f t="shared" si="11"/>
        <v>0</v>
      </c>
      <c r="AD8" s="8">
        <f t="shared" si="12"/>
        <v>0</v>
      </c>
      <c r="AE8" s="10" t="e">
        <f t="shared" si="13"/>
        <v>#DIV/0!</v>
      </c>
      <c r="AF8" s="62"/>
      <c r="AG8" s="8">
        <f t="shared" si="14"/>
        <v>0</v>
      </c>
      <c r="AH8" s="61">
        <f t="shared" si="15"/>
        <v>0</v>
      </c>
      <c r="AI8" s="8">
        <f t="shared" si="16"/>
        <v>0</v>
      </c>
      <c r="AJ8" s="11" t="e">
        <f t="shared" si="17"/>
        <v>#DIV/0!</v>
      </c>
      <c r="AK8" s="171" t="e">
        <f t="shared" si="18"/>
        <v>#DIV/0!</v>
      </c>
      <c r="AL8" s="70">
        <v>0</v>
      </c>
      <c r="AM8" s="101"/>
      <c r="AN8" s="101">
        <v>0</v>
      </c>
      <c r="AO8" s="101">
        <f t="shared" si="19"/>
        <v>0</v>
      </c>
      <c r="AP8" s="71">
        <f t="shared" ref="AP8:AP38" si="27">AG8+AM8+AN8+AO8</f>
        <v>0</v>
      </c>
      <c r="AQ8" s="8">
        <f t="shared" si="20"/>
        <v>0</v>
      </c>
      <c r="AR8" s="11" t="e">
        <f t="shared" si="21"/>
        <v>#DIV/0!</v>
      </c>
      <c r="AS8" s="38" t="e">
        <f>+AR8*B8</f>
        <v>#DIV/0!</v>
      </c>
      <c r="AT8" s="75"/>
      <c r="AU8" s="168">
        <f t="shared" si="22"/>
        <v>0</v>
      </c>
      <c r="AV8" s="104">
        <f t="shared" si="23"/>
        <v>0</v>
      </c>
      <c r="AW8" s="104">
        <f t="shared" si="24"/>
        <v>0</v>
      </c>
      <c r="AX8" s="184" t="e">
        <f t="shared" ref="AX8:AX31" si="28">(+AV8/$F$43)-1</f>
        <v>#DIV/0!</v>
      </c>
      <c r="AY8" s="198" t="e">
        <f t="shared" ref="AY8:AY38" si="29">(AL8+AM8+AN8+AU8)/AV8</f>
        <v>#DIV/0!</v>
      </c>
      <c r="AZ8" s="203"/>
    </row>
    <row r="9" spans="1:52" s="74" customFormat="1" x14ac:dyDescent="0.2">
      <c r="A9" s="145"/>
      <c r="B9" s="23">
        <f t="shared" si="0"/>
        <v>0</v>
      </c>
      <c r="C9" s="151"/>
      <c r="D9" s="25"/>
      <c r="E9" s="188"/>
      <c r="F9" s="159"/>
      <c r="G9" s="47"/>
      <c r="H9" s="9"/>
      <c r="I9" s="27"/>
      <c r="J9" s="26">
        <f t="shared" si="25"/>
        <v>0</v>
      </c>
      <c r="K9" s="26">
        <f t="shared" si="1"/>
        <v>0</v>
      </c>
      <c r="L9" s="58">
        <f t="shared" si="2"/>
        <v>0</v>
      </c>
      <c r="M9" s="58">
        <f t="shared" si="3"/>
        <v>0</v>
      </c>
      <c r="N9" s="46"/>
      <c r="O9" s="45"/>
      <c r="P9" s="25"/>
      <c r="Q9" s="27"/>
      <c r="R9" s="26">
        <f t="shared" si="4"/>
        <v>0</v>
      </c>
      <c r="S9" s="26">
        <f t="shared" si="5"/>
        <v>0</v>
      </c>
      <c r="T9" s="58">
        <f t="shared" si="6"/>
        <v>0</v>
      </c>
      <c r="U9" s="58">
        <f t="shared" si="7"/>
        <v>0</v>
      </c>
      <c r="V9" s="46">
        <v>8</v>
      </c>
      <c r="W9" s="54"/>
      <c r="X9" s="1"/>
      <c r="Y9" s="52">
        <f t="shared" si="8"/>
        <v>0</v>
      </c>
      <c r="Z9" s="58">
        <f t="shared" si="9"/>
        <v>0</v>
      </c>
      <c r="AA9" s="56">
        <f t="shared" si="10"/>
        <v>0</v>
      </c>
      <c r="AB9" s="117">
        <f t="shared" si="26"/>
        <v>0</v>
      </c>
      <c r="AC9" s="97">
        <f t="shared" si="11"/>
        <v>0</v>
      </c>
      <c r="AD9" s="8">
        <f t="shared" si="12"/>
        <v>0</v>
      </c>
      <c r="AE9" s="10" t="e">
        <f t="shared" si="13"/>
        <v>#DIV/0!</v>
      </c>
      <c r="AF9" s="62"/>
      <c r="AG9" s="8">
        <f t="shared" si="14"/>
        <v>0</v>
      </c>
      <c r="AH9" s="61">
        <f t="shared" si="15"/>
        <v>0</v>
      </c>
      <c r="AI9" s="8">
        <f t="shared" si="16"/>
        <v>0</v>
      </c>
      <c r="AJ9" s="11" t="e">
        <f t="shared" si="17"/>
        <v>#DIV/0!</v>
      </c>
      <c r="AK9" s="171" t="e">
        <f t="shared" si="18"/>
        <v>#DIV/0!</v>
      </c>
      <c r="AL9" s="70">
        <v>0</v>
      </c>
      <c r="AM9" s="101"/>
      <c r="AN9" s="101">
        <v>0</v>
      </c>
      <c r="AO9" s="101">
        <f t="shared" si="19"/>
        <v>0</v>
      </c>
      <c r="AP9" s="71">
        <f t="shared" si="27"/>
        <v>0</v>
      </c>
      <c r="AQ9" s="8">
        <f t="shared" si="20"/>
        <v>0</v>
      </c>
      <c r="AR9" s="11" t="e">
        <f t="shared" si="21"/>
        <v>#DIV/0!</v>
      </c>
      <c r="AS9" s="38" t="e">
        <f>+AR9*B9</f>
        <v>#DIV/0!</v>
      </c>
      <c r="AT9" s="75"/>
      <c r="AU9" s="168">
        <f t="shared" si="22"/>
        <v>0</v>
      </c>
      <c r="AV9" s="104">
        <f t="shared" si="23"/>
        <v>0</v>
      </c>
      <c r="AW9" s="104">
        <f t="shared" si="24"/>
        <v>0</v>
      </c>
      <c r="AX9" s="184" t="e">
        <f t="shared" si="28"/>
        <v>#DIV/0!</v>
      </c>
      <c r="AY9" s="198" t="e">
        <f t="shared" si="29"/>
        <v>#DIV/0!</v>
      </c>
      <c r="AZ9" s="203"/>
    </row>
    <row r="10" spans="1:52" s="74" customFormat="1" x14ac:dyDescent="0.2">
      <c r="A10" s="145"/>
      <c r="B10" s="23">
        <f t="shared" si="0"/>
        <v>0</v>
      </c>
      <c r="C10" s="151"/>
      <c r="D10" s="25"/>
      <c r="E10" s="158"/>
      <c r="F10" s="46"/>
      <c r="G10" s="47"/>
      <c r="H10" s="9"/>
      <c r="I10" s="27"/>
      <c r="J10" s="26">
        <f t="shared" si="25"/>
        <v>0</v>
      </c>
      <c r="K10" s="26">
        <f t="shared" si="1"/>
        <v>0</v>
      </c>
      <c r="L10" s="58">
        <f t="shared" si="2"/>
        <v>0</v>
      </c>
      <c r="M10" s="58">
        <f t="shared" si="3"/>
        <v>0</v>
      </c>
      <c r="N10" s="46"/>
      <c r="O10" s="45"/>
      <c r="P10" s="25"/>
      <c r="Q10" s="27"/>
      <c r="R10" s="26">
        <f t="shared" si="4"/>
        <v>0</v>
      </c>
      <c r="S10" s="26">
        <f t="shared" si="5"/>
        <v>0</v>
      </c>
      <c r="T10" s="58">
        <f t="shared" si="6"/>
        <v>0</v>
      </c>
      <c r="U10" s="58">
        <f t="shared" si="7"/>
        <v>0</v>
      </c>
      <c r="V10" s="46">
        <v>8</v>
      </c>
      <c r="W10" s="54"/>
      <c r="X10" s="2"/>
      <c r="Y10" s="52">
        <f t="shared" si="8"/>
        <v>0</v>
      </c>
      <c r="Z10" s="58">
        <f t="shared" si="9"/>
        <v>0</v>
      </c>
      <c r="AA10" s="56">
        <f t="shared" si="10"/>
        <v>0</v>
      </c>
      <c r="AB10" s="117">
        <f t="shared" si="26"/>
        <v>0</v>
      </c>
      <c r="AC10" s="97">
        <f t="shared" si="11"/>
        <v>0</v>
      </c>
      <c r="AD10" s="8">
        <f t="shared" si="12"/>
        <v>0</v>
      </c>
      <c r="AE10" s="10" t="e">
        <f t="shared" si="13"/>
        <v>#DIV/0!</v>
      </c>
      <c r="AF10" s="62"/>
      <c r="AG10" s="8">
        <f t="shared" si="14"/>
        <v>0</v>
      </c>
      <c r="AH10" s="61">
        <f t="shared" si="15"/>
        <v>0</v>
      </c>
      <c r="AI10" s="8">
        <f t="shared" si="16"/>
        <v>0</v>
      </c>
      <c r="AJ10" s="11" t="e">
        <f t="shared" si="17"/>
        <v>#DIV/0!</v>
      </c>
      <c r="AK10" s="171" t="e">
        <f t="shared" si="18"/>
        <v>#DIV/0!</v>
      </c>
      <c r="AL10" s="70">
        <v>0</v>
      </c>
      <c r="AM10" s="101"/>
      <c r="AN10" s="101">
        <v>0</v>
      </c>
      <c r="AO10" s="101">
        <f t="shared" si="19"/>
        <v>0</v>
      </c>
      <c r="AP10" s="71">
        <f t="shared" si="27"/>
        <v>0</v>
      </c>
      <c r="AQ10" s="8">
        <f t="shared" si="20"/>
        <v>0</v>
      </c>
      <c r="AR10" s="11" t="e">
        <f t="shared" si="21"/>
        <v>#DIV/0!</v>
      </c>
      <c r="AS10" s="38" t="e">
        <f t="shared" ref="AS10:AS35" si="30">+AR10*B10</f>
        <v>#DIV/0!</v>
      </c>
      <c r="AT10" s="75"/>
      <c r="AU10" s="168">
        <f t="shared" si="22"/>
        <v>0</v>
      </c>
      <c r="AV10" s="104">
        <f t="shared" si="23"/>
        <v>0</v>
      </c>
      <c r="AW10" s="104">
        <f t="shared" si="24"/>
        <v>0</v>
      </c>
      <c r="AX10" s="184" t="e">
        <f t="shared" si="28"/>
        <v>#DIV/0!</v>
      </c>
      <c r="AY10" s="198" t="e">
        <f t="shared" si="29"/>
        <v>#DIV/0!</v>
      </c>
      <c r="AZ10" s="203"/>
    </row>
    <row r="11" spans="1:52" s="74" customFormat="1" x14ac:dyDescent="0.2">
      <c r="A11" s="145"/>
      <c r="B11" s="23">
        <f t="shared" si="0"/>
        <v>0</v>
      </c>
      <c r="C11" s="151"/>
      <c r="D11" s="25"/>
      <c r="E11" s="188"/>
      <c r="F11" s="46"/>
      <c r="G11" s="45"/>
      <c r="H11" s="27"/>
      <c r="I11" s="27"/>
      <c r="J11" s="26">
        <f t="shared" si="25"/>
        <v>0</v>
      </c>
      <c r="K11" s="26">
        <f t="shared" si="1"/>
        <v>0</v>
      </c>
      <c r="L11" s="58">
        <f t="shared" si="2"/>
        <v>0</v>
      </c>
      <c r="M11" s="58">
        <f t="shared" si="3"/>
        <v>0</v>
      </c>
      <c r="N11" s="46"/>
      <c r="O11" s="45"/>
      <c r="P11" s="25"/>
      <c r="Q11" s="27"/>
      <c r="R11" s="26">
        <f t="shared" si="4"/>
        <v>0</v>
      </c>
      <c r="S11" s="26">
        <f t="shared" si="5"/>
        <v>0</v>
      </c>
      <c r="T11" s="58">
        <f t="shared" si="6"/>
        <v>0</v>
      </c>
      <c r="U11" s="58">
        <f t="shared" si="7"/>
        <v>0</v>
      </c>
      <c r="V11" s="46">
        <v>8</v>
      </c>
      <c r="W11" s="54"/>
      <c r="X11" s="1"/>
      <c r="Y11" s="52">
        <f t="shared" si="8"/>
        <v>0</v>
      </c>
      <c r="Z11" s="58">
        <f t="shared" si="9"/>
        <v>0</v>
      </c>
      <c r="AA11" s="56">
        <f t="shared" si="10"/>
        <v>0</v>
      </c>
      <c r="AB11" s="117">
        <f>SUM((M11*N11),(U11*V11))/(N11+V11)</f>
        <v>0</v>
      </c>
      <c r="AC11" s="97">
        <f t="shared" si="11"/>
        <v>0</v>
      </c>
      <c r="AD11" s="8">
        <f t="shared" si="12"/>
        <v>0</v>
      </c>
      <c r="AE11" s="10" t="e">
        <f t="shared" si="13"/>
        <v>#DIV/0!</v>
      </c>
      <c r="AF11" s="62"/>
      <c r="AG11" s="8">
        <f t="shared" si="14"/>
        <v>0</v>
      </c>
      <c r="AH11" s="61">
        <f t="shared" si="15"/>
        <v>0</v>
      </c>
      <c r="AI11" s="8">
        <f t="shared" si="16"/>
        <v>0</v>
      </c>
      <c r="AJ11" s="11" t="e">
        <f t="shared" si="17"/>
        <v>#DIV/0!</v>
      </c>
      <c r="AK11" s="171" t="e">
        <f t="shared" si="18"/>
        <v>#DIV/0!</v>
      </c>
      <c r="AL11" s="70">
        <v>0</v>
      </c>
      <c r="AM11" s="101"/>
      <c r="AN11" s="101">
        <v>0</v>
      </c>
      <c r="AO11" s="101">
        <f t="shared" si="19"/>
        <v>0</v>
      </c>
      <c r="AP11" s="71">
        <f t="shared" si="27"/>
        <v>0</v>
      </c>
      <c r="AQ11" s="8">
        <f t="shared" si="20"/>
        <v>0</v>
      </c>
      <c r="AR11" s="11" t="e">
        <f t="shared" si="21"/>
        <v>#DIV/0!</v>
      </c>
      <c r="AS11" s="38" t="e">
        <f t="shared" si="30"/>
        <v>#DIV/0!</v>
      </c>
      <c r="AT11" s="76"/>
      <c r="AU11" s="168">
        <f t="shared" si="22"/>
        <v>0</v>
      </c>
      <c r="AV11" s="104">
        <f t="shared" si="23"/>
        <v>0</v>
      </c>
      <c r="AW11" s="104">
        <f t="shared" si="24"/>
        <v>0</v>
      </c>
      <c r="AX11" s="184" t="e">
        <f t="shared" si="28"/>
        <v>#DIV/0!</v>
      </c>
      <c r="AY11" s="198" t="e">
        <f t="shared" si="29"/>
        <v>#DIV/0!</v>
      </c>
      <c r="AZ11" s="203"/>
    </row>
    <row r="12" spans="1:52" s="74" customFormat="1" x14ac:dyDescent="0.2">
      <c r="A12" s="146"/>
      <c r="B12" s="23">
        <f t="shared" si="0"/>
        <v>0</v>
      </c>
      <c r="C12" s="151"/>
      <c r="D12" s="25"/>
      <c r="E12" s="158"/>
      <c r="F12" s="160"/>
      <c r="G12" s="45"/>
      <c r="H12" s="27"/>
      <c r="I12" s="27"/>
      <c r="J12" s="26">
        <f t="shared" si="25"/>
        <v>0</v>
      </c>
      <c r="K12" s="26">
        <f t="shared" si="1"/>
        <v>0</v>
      </c>
      <c r="L12" s="58">
        <f t="shared" si="2"/>
        <v>0</v>
      </c>
      <c r="M12" s="58">
        <f t="shared" si="3"/>
        <v>0</v>
      </c>
      <c r="N12" s="46"/>
      <c r="O12" s="45"/>
      <c r="P12" s="25"/>
      <c r="Q12" s="27"/>
      <c r="R12" s="26">
        <f t="shared" si="4"/>
        <v>0</v>
      </c>
      <c r="S12" s="26">
        <f t="shared" si="5"/>
        <v>0</v>
      </c>
      <c r="T12" s="58">
        <f t="shared" si="6"/>
        <v>0</v>
      </c>
      <c r="U12" s="58">
        <f t="shared" si="7"/>
        <v>0</v>
      </c>
      <c r="V12" s="46">
        <v>8</v>
      </c>
      <c r="W12" s="54"/>
      <c r="X12" s="1"/>
      <c r="Y12" s="52">
        <f t="shared" si="8"/>
        <v>0</v>
      </c>
      <c r="Z12" s="58">
        <f t="shared" si="9"/>
        <v>0</v>
      </c>
      <c r="AA12" s="56">
        <f t="shared" si="10"/>
        <v>0</v>
      </c>
      <c r="AB12" s="117">
        <f>SUM((M12*N12),(U12*V12))/(N12+V12)</f>
        <v>0</v>
      </c>
      <c r="AC12" s="97">
        <f t="shared" si="11"/>
        <v>0</v>
      </c>
      <c r="AD12" s="8">
        <f t="shared" si="12"/>
        <v>0</v>
      </c>
      <c r="AE12" s="10" t="e">
        <f t="shared" si="13"/>
        <v>#DIV/0!</v>
      </c>
      <c r="AF12" s="62"/>
      <c r="AG12" s="8">
        <f t="shared" si="14"/>
        <v>0</v>
      </c>
      <c r="AH12" s="61">
        <f t="shared" si="15"/>
        <v>0</v>
      </c>
      <c r="AI12" s="17">
        <f t="shared" si="16"/>
        <v>0</v>
      </c>
      <c r="AJ12" s="19" t="e">
        <f t="shared" si="17"/>
        <v>#DIV/0!</v>
      </c>
      <c r="AK12" s="179" t="e">
        <f t="shared" si="18"/>
        <v>#DIV/0!</v>
      </c>
      <c r="AL12" s="70">
        <v>0</v>
      </c>
      <c r="AM12" s="101"/>
      <c r="AN12" s="101">
        <v>0</v>
      </c>
      <c r="AO12" s="101">
        <f t="shared" si="19"/>
        <v>0</v>
      </c>
      <c r="AP12" s="71">
        <f t="shared" si="27"/>
        <v>0</v>
      </c>
      <c r="AQ12" s="17">
        <f t="shared" si="20"/>
        <v>0</v>
      </c>
      <c r="AR12" s="19" t="e">
        <f t="shared" si="21"/>
        <v>#DIV/0!</v>
      </c>
      <c r="AS12" s="99" t="e">
        <f t="shared" si="30"/>
        <v>#DIV/0!</v>
      </c>
      <c r="AT12" s="77"/>
      <c r="AU12" s="168">
        <f t="shared" si="22"/>
        <v>0</v>
      </c>
      <c r="AV12" s="104">
        <f t="shared" si="23"/>
        <v>0</v>
      </c>
      <c r="AW12" s="104">
        <f t="shared" si="24"/>
        <v>0</v>
      </c>
      <c r="AX12" s="184" t="e">
        <f t="shared" si="28"/>
        <v>#DIV/0!</v>
      </c>
      <c r="AY12" s="198" t="e">
        <f t="shared" si="29"/>
        <v>#DIV/0!</v>
      </c>
      <c r="AZ12" s="203"/>
    </row>
    <row r="13" spans="1:52" s="74" customFormat="1" x14ac:dyDescent="0.2">
      <c r="A13" s="146"/>
      <c r="B13" s="23">
        <f t="shared" si="0"/>
        <v>0</v>
      </c>
      <c r="C13" s="151"/>
      <c r="D13" s="25"/>
      <c r="E13" s="158"/>
      <c r="F13" s="160"/>
      <c r="G13" s="45"/>
      <c r="H13" s="27"/>
      <c r="I13" s="27"/>
      <c r="J13" s="26">
        <f t="shared" si="25"/>
        <v>0</v>
      </c>
      <c r="K13" s="26">
        <f t="shared" si="1"/>
        <v>0</v>
      </c>
      <c r="L13" s="58">
        <f t="shared" si="2"/>
        <v>0</v>
      </c>
      <c r="M13" s="58">
        <f t="shared" si="3"/>
        <v>0</v>
      </c>
      <c r="N13" s="49"/>
      <c r="O13" s="45"/>
      <c r="P13" s="25"/>
      <c r="Q13" s="27"/>
      <c r="R13" s="26">
        <f t="shared" si="4"/>
        <v>0</v>
      </c>
      <c r="S13" s="26">
        <f t="shared" si="5"/>
        <v>0</v>
      </c>
      <c r="T13" s="58">
        <f t="shared" si="6"/>
        <v>0</v>
      </c>
      <c r="U13" s="58">
        <f t="shared" si="7"/>
        <v>0</v>
      </c>
      <c r="V13" s="46">
        <v>8</v>
      </c>
      <c r="W13" s="54"/>
      <c r="X13" s="1"/>
      <c r="Y13" s="52">
        <f t="shared" si="8"/>
        <v>0</v>
      </c>
      <c r="Z13" s="58">
        <f t="shared" si="9"/>
        <v>0</v>
      </c>
      <c r="AA13" s="56">
        <f t="shared" si="10"/>
        <v>0</v>
      </c>
      <c r="AB13" s="117">
        <f>SUM((M13*N13),(U13*V13))/(N13+V13)</f>
        <v>0</v>
      </c>
      <c r="AC13" s="97">
        <f t="shared" si="11"/>
        <v>0</v>
      </c>
      <c r="AD13" s="8">
        <f t="shared" si="12"/>
        <v>0</v>
      </c>
      <c r="AE13" s="10" t="e">
        <f t="shared" si="13"/>
        <v>#DIV/0!</v>
      </c>
      <c r="AF13" s="62"/>
      <c r="AG13" s="8">
        <f t="shared" si="14"/>
        <v>0</v>
      </c>
      <c r="AH13" s="61">
        <f t="shared" si="15"/>
        <v>0</v>
      </c>
      <c r="AI13" s="17">
        <f t="shared" si="16"/>
        <v>0</v>
      </c>
      <c r="AJ13" s="19" t="e">
        <f t="shared" si="17"/>
        <v>#DIV/0!</v>
      </c>
      <c r="AK13" s="179" t="e">
        <f t="shared" si="18"/>
        <v>#DIV/0!</v>
      </c>
      <c r="AL13" s="70">
        <v>0</v>
      </c>
      <c r="AM13" s="101"/>
      <c r="AN13" s="101">
        <v>0</v>
      </c>
      <c r="AO13" s="101">
        <f t="shared" si="19"/>
        <v>0</v>
      </c>
      <c r="AP13" s="71">
        <f t="shared" si="27"/>
        <v>0</v>
      </c>
      <c r="AQ13" s="17">
        <f t="shared" si="20"/>
        <v>0</v>
      </c>
      <c r="AR13" s="19" t="e">
        <f t="shared" si="21"/>
        <v>#DIV/0!</v>
      </c>
      <c r="AS13" s="99" t="e">
        <f t="shared" si="30"/>
        <v>#DIV/0!</v>
      </c>
      <c r="AT13" s="77"/>
      <c r="AU13" s="168">
        <f t="shared" si="22"/>
        <v>0</v>
      </c>
      <c r="AV13" s="104">
        <f t="shared" si="23"/>
        <v>0</v>
      </c>
      <c r="AW13" s="104">
        <f t="shared" si="24"/>
        <v>0</v>
      </c>
      <c r="AX13" s="184" t="e">
        <f t="shared" si="28"/>
        <v>#DIV/0!</v>
      </c>
      <c r="AY13" s="198" t="e">
        <f t="shared" si="29"/>
        <v>#DIV/0!</v>
      </c>
      <c r="AZ13" s="203"/>
    </row>
    <row r="14" spans="1:52" s="74" customFormat="1" x14ac:dyDescent="0.2">
      <c r="A14" s="147"/>
      <c r="B14" s="23">
        <f t="shared" si="0"/>
        <v>0</v>
      </c>
      <c r="C14" s="152"/>
      <c r="D14" s="153"/>
      <c r="E14" s="189"/>
      <c r="F14" s="161"/>
      <c r="G14" s="45"/>
      <c r="H14" s="27"/>
      <c r="I14" s="27"/>
      <c r="J14" s="26">
        <f>+E14*G14</f>
        <v>0</v>
      </c>
      <c r="K14" s="26">
        <f t="shared" si="1"/>
        <v>0</v>
      </c>
      <c r="L14" s="58">
        <f t="shared" si="2"/>
        <v>0</v>
      </c>
      <c r="M14" s="58">
        <f t="shared" si="3"/>
        <v>0</v>
      </c>
      <c r="N14" s="49"/>
      <c r="O14" s="45"/>
      <c r="P14" s="25"/>
      <c r="Q14" s="27"/>
      <c r="R14" s="26">
        <f t="shared" si="4"/>
        <v>0</v>
      </c>
      <c r="S14" s="26">
        <f t="shared" si="5"/>
        <v>0</v>
      </c>
      <c r="T14" s="58">
        <f t="shared" si="6"/>
        <v>0</v>
      </c>
      <c r="U14" s="58">
        <f t="shared" si="7"/>
        <v>0</v>
      </c>
      <c r="V14" s="46">
        <v>8</v>
      </c>
      <c r="W14" s="54"/>
      <c r="X14" s="1"/>
      <c r="Y14" s="52">
        <f t="shared" si="8"/>
        <v>0</v>
      </c>
      <c r="Z14" s="58">
        <f t="shared" si="9"/>
        <v>0</v>
      </c>
      <c r="AA14" s="56">
        <f t="shared" si="10"/>
        <v>0</v>
      </c>
      <c r="AB14" s="117">
        <f t="shared" ref="AB14:AB22" si="31">SUM((M14*N14),(U14*V14))/(N14+V14)</f>
        <v>0</v>
      </c>
      <c r="AC14" s="97">
        <f t="shared" si="11"/>
        <v>0</v>
      </c>
      <c r="AD14" s="8">
        <f t="shared" si="12"/>
        <v>0</v>
      </c>
      <c r="AE14" s="10" t="e">
        <f t="shared" si="13"/>
        <v>#DIV/0!</v>
      </c>
      <c r="AF14" s="62"/>
      <c r="AG14" s="8">
        <f t="shared" si="14"/>
        <v>0</v>
      </c>
      <c r="AH14" s="61">
        <f t="shared" si="15"/>
        <v>0</v>
      </c>
      <c r="AI14" s="17">
        <f t="shared" si="16"/>
        <v>0</v>
      </c>
      <c r="AJ14" s="19" t="e">
        <f t="shared" si="17"/>
        <v>#DIV/0!</v>
      </c>
      <c r="AK14" s="179" t="e">
        <f t="shared" si="18"/>
        <v>#DIV/0!</v>
      </c>
      <c r="AL14" s="69">
        <v>0</v>
      </c>
      <c r="AM14" s="103"/>
      <c r="AN14" s="101">
        <v>0</v>
      </c>
      <c r="AO14" s="101">
        <f t="shared" si="19"/>
        <v>0</v>
      </c>
      <c r="AP14" s="71">
        <f t="shared" si="27"/>
        <v>0</v>
      </c>
      <c r="AQ14" s="17">
        <f t="shared" si="20"/>
        <v>0</v>
      </c>
      <c r="AR14" s="19" t="e">
        <f t="shared" si="21"/>
        <v>#DIV/0!</v>
      </c>
      <c r="AS14" s="99" t="e">
        <f t="shared" si="30"/>
        <v>#DIV/0!</v>
      </c>
      <c r="AT14" s="77"/>
      <c r="AU14" s="77"/>
      <c r="AV14" s="104">
        <f t="shared" si="23"/>
        <v>0</v>
      </c>
      <c r="AW14" s="104">
        <f t="shared" si="24"/>
        <v>0</v>
      </c>
      <c r="AX14" s="184"/>
      <c r="AY14" s="198" t="e">
        <f t="shared" si="29"/>
        <v>#DIV/0!</v>
      </c>
      <c r="AZ14" s="203"/>
    </row>
    <row r="15" spans="1:52" s="74" customFormat="1" x14ac:dyDescent="0.2">
      <c r="A15" s="145"/>
      <c r="B15" s="23">
        <f t="shared" si="0"/>
        <v>0</v>
      </c>
      <c r="C15" s="151"/>
      <c r="D15" s="153"/>
      <c r="E15" s="158"/>
      <c r="F15" s="46"/>
      <c r="G15" s="45"/>
      <c r="H15" s="27"/>
      <c r="I15" s="27"/>
      <c r="J15" s="26">
        <f t="shared" ref="J15:J16" si="32">+E15*G15</f>
        <v>0</v>
      </c>
      <c r="K15" s="26">
        <f t="shared" si="1"/>
        <v>0</v>
      </c>
      <c r="L15" s="58">
        <f t="shared" si="2"/>
        <v>0</v>
      </c>
      <c r="M15" s="58">
        <f t="shared" si="3"/>
        <v>0</v>
      </c>
      <c r="N15" s="49"/>
      <c r="O15" s="45"/>
      <c r="P15" s="25"/>
      <c r="Q15" s="27"/>
      <c r="R15" s="26">
        <f t="shared" si="4"/>
        <v>0</v>
      </c>
      <c r="S15" s="26">
        <f t="shared" si="5"/>
        <v>0</v>
      </c>
      <c r="T15" s="58">
        <f t="shared" si="6"/>
        <v>0</v>
      </c>
      <c r="U15" s="58">
        <f t="shared" si="7"/>
        <v>0</v>
      </c>
      <c r="V15" s="46">
        <v>8</v>
      </c>
      <c r="W15" s="54"/>
      <c r="X15" s="1"/>
      <c r="Y15" s="52">
        <f t="shared" si="8"/>
        <v>0</v>
      </c>
      <c r="Z15" s="58">
        <f t="shared" si="9"/>
        <v>0</v>
      </c>
      <c r="AA15" s="56">
        <f t="shared" si="10"/>
        <v>0</v>
      </c>
      <c r="AB15" s="117">
        <f t="shared" si="31"/>
        <v>0</v>
      </c>
      <c r="AC15" s="97">
        <f t="shared" si="11"/>
        <v>0</v>
      </c>
      <c r="AD15" s="8">
        <f t="shared" si="12"/>
        <v>0</v>
      </c>
      <c r="AE15" s="10" t="e">
        <f t="shared" si="13"/>
        <v>#DIV/0!</v>
      </c>
      <c r="AF15" s="62"/>
      <c r="AG15" s="8">
        <f t="shared" si="14"/>
        <v>0</v>
      </c>
      <c r="AH15" s="61">
        <f t="shared" si="15"/>
        <v>0</v>
      </c>
      <c r="AI15" s="17">
        <f t="shared" si="16"/>
        <v>0</v>
      </c>
      <c r="AJ15" s="19" t="e">
        <f t="shared" si="17"/>
        <v>#DIV/0!</v>
      </c>
      <c r="AK15" s="179" t="e">
        <f t="shared" si="18"/>
        <v>#DIV/0!</v>
      </c>
      <c r="AL15" s="69">
        <v>0</v>
      </c>
      <c r="AM15" s="103"/>
      <c r="AN15" s="101">
        <v>0</v>
      </c>
      <c r="AO15" s="101">
        <f t="shared" si="19"/>
        <v>0</v>
      </c>
      <c r="AP15" s="71">
        <f t="shared" si="27"/>
        <v>0</v>
      </c>
      <c r="AQ15" s="17">
        <f t="shared" si="20"/>
        <v>0</v>
      </c>
      <c r="AR15" s="19" t="e">
        <f t="shared" si="21"/>
        <v>#DIV/0!</v>
      </c>
      <c r="AS15" s="99" t="e">
        <f t="shared" si="30"/>
        <v>#DIV/0!</v>
      </c>
      <c r="AT15" s="77"/>
      <c r="AU15" s="168">
        <f t="shared" si="22"/>
        <v>0</v>
      </c>
      <c r="AV15" s="104">
        <f t="shared" si="23"/>
        <v>0</v>
      </c>
      <c r="AW15" s="104">
        <f t="shared" si="24"/>
        <v>0</v>
      </c>
      <c r="AX15" s="184" t="e">
        <f t="shared" si="28"/>
        <v>#DIV/0!</v>
      </c>
      <c r="AY15" s="198" t="e">
        <f t="shared" si="29"/>
        <v>#DIV/0!</v>
      </c>
      <c r="AZ15" s="203"/>
    </row>
    <row r="16" spans="1:52" s="74" customFormat="1" x14ac:dyDescent="0.2">
      <c r="A16" s="145"/>
      <c r="B16" s="23">
        <f t="shared" si="0"/>
        <v>0</v>
      </c>
      <c r="C16" s="151"/>
      <c r="D16" s="153"/>
      <c r="E16" s="188"/>
      <c r="F16" s="46"/>
      <c r="G16" s="45"/>
      <c r="H16" s="27"/>
      <c r="I16" s="27"/>
      <c r="J16" s="26">
        <f t="shared" si="32"/>
        <v>0</v>
      </c>
      <c r="K16" s="26">
        <f t="shared" si="1"/>
        <v>0</v>
      </c>
      <c r="L16" s="58">
        <f t="shared" si="2"/>
        <v>0</v>
      </c>
      <c r="M16" s="58">
        <f t="shared" si="3"/>
        <v>0</v>
      </c>
      <c r="N16" s="49"/>
      <c r="O16" s="45"/>
      <c r="P16" s="25"/>
      <c r="Q16" s="27"/>
      <c r="R16" s="26">
        <f t="shared" si="4"/>
        <v>0</v>
      </c>
      <c r="S16" s="26">
        <f t="shared" si="5"/>
        <v>0</v>
      </c>
      <c r="T16" s="58">
        <f t="shared" si="6"/>
        <v>0</v>
      </c>
      <c r="U16" s="58">
        <f t="shared" si="7"/>
        <v>0</v>
      </c>
      <c r="V16" s="46">
        <v>8</v>
      </c>
      <c r="W16" s="54"/>
      <c r="X16" s="1"/>
      <c r="Y16" s="52">
        <f t="shared" si="8"/>
        <v>0</v>
      </c>
      <c r="Z16" s="58">
        <f t="shared" si="9"/>
        <v>0</v>
      </c>
      <c r="AA16" s="56">
        <f t="shared" si="10"/>
        <v>0</v>
      </c>
      <c r="AB16" s="117">
        <f t="shared" si="31"/>
        <v>0</v>
      </c>
      <c r="AC16" s="97">
        <f t="shared" si="11"/>
        <v>0</v>
      </c>
      <c r="AD16" s="8">
        <f t="shared" si="12"/>
        <v>0</v>
      </c>
      <c r="AE16" s="10" t="e">
        <f t="shared" si="13"/>
        <v>#DIV/0!</v>
      </c>
      <c r="AF16" s="62"/>
      <c r="AG16" s="8">
        <f t="shared" si="14"/>
        <v>0</v>
      </c>
      <c r="AH16" s="61">
        <f t="shared" si="15"/>
        <v>0</v>
      </c>
      <c r="AI16" s="17">
        <f t="shared" si="16"/>
        <v>0</v>
      </c>
      <c r="AJ16" s="19" t="e">
        <f t="shared" si="17"/>
        <v>#DIV/0!</v>
      </c>
      <c r="AK16" s="179" t="e">
        <f t="shared" si="18"/>
        <v>#DIV/0!</v>
      </c>
      <c r="AL16" s="69">
        <v>0</v>
      </c>
      <c r="AM16" s="103"/>
      <c r="AN16" s="101">
        <v>0</v>
      </c>
      <c r="AO16" s="101">
        <f t="shared" si="19"/>
        <v>0</v>
      </c>
      <c r="AP16" s="71">
        <f t="shared" si="27"/>
        <v>0</v>
      </c>
      <c r="AQ16" s="17">
        <f t="shared" si="20"/>
        <v>0</v>
      </c>
      <c r="AR16" s="19" t="e">
        <f t="shared" si="21"/>
        <v>#DIV/0!</v>
      </c>
      <c r="AS16" s="99" t="e">
        <f t="shared" si="30"/>
        <v>#DIV/0!</v>
      </c>
      <c r="AT16" s="77"/>
      <c r="AU16" s="168">
        <f t="shared" si="22"/>
        <v>0</v>
      </c>
      <c r="AV16" s="104">
        <f t="shared" si="23"/>
        <v>0</v>
      </c>
      <c r="AW16" s="104">
        <f t="shared" si="24"/>
        <v>0</v>
      </c>
      <c r="AX16" s="184" t="e">
        <f t="shared" si="28"/>
        <v>#DIV/0!</v>
      </c>
      <c r="AY16" s="198" t="e">
        <f t="shared" si="29"/>
        <v>#DIV/0!</v>
      </c>
      <c r="AZ16" s="203"/>
    </row>
    <row r="17" spans="1:52" s="74" customFormat="1" x14ac:dyDescent="0.2">
      <c r="A17" s="145"/>
      <c r="B17" s="23">
        <f t="shared" si="0"/>
        <v>0</v>
      </c>
      <c r="C17" s="151"/>
      <c r="D17" s="153"/>
      <c r="E17" s="158"/>
      <c r="F17" s="46"/>
      <c r="G17" s="45"/>
      <c r="H17" s="27"/>
      <c r="I17" s="27"/>
      <c r="J17" s="26">
        <f t="shared" ref="J17:J21" si="33">+E17*G17</f>
        <v>0</v>
      </c>
      <c r="K17" s="26">
        <f t="shared" si="1"/>
        <v>0</v>
      </c>
      <c r="L17" s="58">
        <f t="shared" si="2"/>
        <v>0</v>
      </c>
      <c r="M17" s="58">
        <f t="shared" si="3"/>
        <v>0</v>
      </c>
      <c r="N17" s="49"/>
      <c r="O17" s="45"/>
      <c r="P17" s="25"/>
      <c r="Q17" s="27"/>
      <c r="R17" s="26">
        <f t="shared" si="4"/>
        <v>0</v>
      </c>
      <c r="S17" s="26">
        <f t="shared" si="5"/>
        <v>0</v>
      </c>
      <c r="T17" s="58">
        <f t="shared" si="6"/>
        <v>0</v>
      </c>
      <c r="U17" s="58">
        <f t="shared" si="7"/>
        <v>0</v>
      </c>
      <c r="V17" s="46">
        <v>8</v>
      </c>
      <c r="W17" s="54"/>
      <c r="X17" s="1"/>
      <c r="Y17" s="52">
        <f t="shared" si="8"/>
        <v>0</v>
      </c>
      <c r="Z17" s="58">
        <f t="shared" si="9"/>
        <v>0</v>
      </c>
      <c r="AA17" s="56">
        <f t="shared" si="10"/>
        <v>0</v>
      </c>
      <c r="AB17" s="117">
        <f t="shared" si="31"/>
        <v>0</v>
      </c>
      <c r="AC17" s="97">
        <f t="shared" si="11"/>
        <v>0</v>
      </c>
      <c r="AD17" s="8">
        <f t="shared" si="12"/>
        <v>0</v>
      </c>
      <c r="AE17" s="10" t="e">
        <f t="shared" si="13"/>
        <v>#DIV/0!</v>
      </c>
      <c r="AF17" s="62"/>
      <c r="AG17" s="8">
        <f t="shared" si="14"/>
        <v>0</v>
      </c>
      <c r="AH17" s="61">
        <f t="shared" si="15"/>
        <v>0</v>
      </c>
      <c r="AI17" s="17">
        <f t="shared" si="16"/>
        <v>0</v>
      </c>
      <c r="AJ17" s="19" t="e">
        <f t="shared" si="17"/>
        <v>#DIV/0!</v>
      </c>
      <c r="AK17" s="179" t="e">
        <f t="shared" si="18"/>
        <v>#DIV/0!</v>
      </c>
      <c r="AL17" s="69">
        <v>0</v>
      </c>
      <c r="AM17" s="103"/>
      <c r="AN17" s="101">
        <v>0</v>
      </c>
      <c r="AO17" s="101">
        <f t="shared" si="19"/>
        <v>0</v>
      </c>
      <c r="AP17" s="71">
        <f t="shared" si="27"/>
        <v>0</v>
      </c>
      <c r="AQ17" s="17">
        <f t="shared" si="20"/>
        <v>0</v>
      </c>
      <c r="AR17" s="19" t="e">
        <f t="shared" si="21"/>
        <v>#DIV/0!</v>
      </c>
      <c r="AS17" s="99" t="e">
        <f t="shared" si="30"/>
        <v>#DIV/0!</v>
      </c>
      <c r="AT17" s="77"/>
      <c r="AU17" s="77"/>
      <c r="AV17" s="104">
        <f t="shared" si="23"/>
        <v>0</v>
      </c>
      <c r="AW17" s="104">
        <f t="shared" si="24"/>
        <v>0</v>
      </c>
      <c r="AX17" s="184"/>
      <c r="AY17" s="198" t="e">
        <f t="shared" si="29"/>
        <v>#DIV/0!</v>
      </c>
      <c r="AZ17" s="203"/>
    </row>
    <row r="18" spans="1:52" s="74" customFormat="1" x14ac:dyDescent="0.2">
      <c r="A18" s="145"/>
      <c r="B18" s="23">
        <f t="shared" si="0"/>
        <v>0</v>
      </c>
      <c r="C18" s="151"/>
      <c r="D18" s="153"/>
      <c r="E18" s="158"/>
      <c r="F18" s="46"/>
      <c r="G18" s="45"/>
      <c r="H18" s="27"/>
      <c r="I18" s="27"/>
      <c r="J18" s="26">
        <f t="shared" si="33"/>
        <v>0</v>
      </c>
      <c r="K18" s="26">
        <f t="shared" si="1"/>
        <v>0</v>
      </c>
      <c r="L18" s="58">
        <f t="shared" si="2"/>
        <v>0</v>
      </c>
      <c r="M18" s="58">
        <f t="shared" si="3"/>
        <v>0</v>
      </c>
      <c r="N18" s="49"/>
      <c r="O18" s="45"/>
      <c r="P18" s="25"/>
      <c r="Q18" s="27"/>
      <c r="R18" s="26">
        <f t="shared" si="4"/>
        <v>0</v>
      </c>
      <c r="S18" s="26">
        <f t="shared" si="5"/>
        <v>0</v>
      </c>
      <c r="T18" s="58">
        <f t="shared" si="6"/>
        <v>0</v>
      </c>
      <c r="U18" s="58">
        <f t="shared" si="7"/>
        <v>0</v>
      </c>
      <c r="V18" s="46">
        <v>8</v>
      </c>
      <c r="W18" s="54"/>
      <c r="X18" s="1"/>
      <c r="Y18" s="52">
        <f t="shared" si="8"/>
        <v>0</v>
      </c>
      <c r="Z18" s="58">
        <f t="shared" si="9"/>
        <v>0</v>
      </c>
      <c r="AA18" s="56">
        <f t="shared" si="10"/>
        <v>0</v>
      </c>
      <c r="AB18" s="117">
        <f t="shared" si="31"/>
        <v>0</v>
      </c>
      <c r="AC18" s="97">
        <f t="shared" si="11"/>
        <v>0</v>
      </c>
      <c r="AD18" s="8">
        <f t="shared" si="12"/>
        <v>0</v>
      </c>
      <c r="AE18" s="10" t="e">
        <f t="shared" si="13"/>
        <v>#DIV/0!</v>
      </c>
      <c r="AF18" s="62"/>
      <c r="AG18" s="8">
        <f t="shared" si="14"/>
        <v>0</v>
      </c>
      <c r="AH18" s="61">
        <f t="shared" si="15"/>
        <v>0</v>
      </c>
      <c r="AI18" s="17">
        <f t="shared" si="16"/>
        <v>0</v>
      </c>
      <c r="AJ18" s="19" t="e">
        <f t="shared" si="17"/>
        <v>#DIV/0!</v>
      </c>
      <c r="AK18" s="179" t="e">
        <f t="shared" si="18"/>
        <v>#DIV/0!</v>
      </c>
      <c r="AL18" s="69">
        <v>0</v>
      </c>
      <c r="AM18" s="103"/>
      <c r="AN18" s="101">
        <v>0</v>
      </c>
      <c r="AO18" s="101">
        <f t="shared" si="19"/>
        <v>0</v>
      </c>
      <c r="AP18" s="71">
        <f t="shared" si="27"/>
        <v>0</v>
      </c>
      <c r="AQ18" s="17">
        <f t="shared" si="20"/>
        <v>0</v>
      </c>
      <c r="AR18" s="19" t="e">
        <f t="shared" si="21"/>
        <v>#DIV/0!</v>
      </c>
      <c r="AS18" s="99" t="e">
        <f t="shared" si="30"/>
        <v>#DIV/0!</v>
      </c>
      <c r="AT18" s="77"/>
      <c r="AU18" s="168">
        <f t="shared" si="22"/>
        <v>0</v>
      </c>
      <c r="AV18" s="104">
        <f t="shared" si="23"/>
        <v>0</v>
      </c>
      <c r="AW18" s="104">
        <f t="shared" si="24"/>
        <v>0</v>
      </c>
      <c r="AX18" s="184" t="e">
        <f t="shared" si="28"/>
        <v>#DIV/0!</v>
      </c>
      <c r="AY18" s="198" t="e">
        <f t="shared" si="29"/>
        <v>#DIV/0!</v>
      </c>
      <c r="AZ18" s="203"/>
    </row>
    <row r="19" spans="1:52" s="74" customFormat="1" x14ac:dyDescent="0.2">
      <c r="A19" s="145"/>
      <c r="B19" s="23">
        <f t="shared" si="0"/>
        <v>0</v>
      </c>
      <c r="C19" s="151"/>
      <c r="D19" s="153"/>
      <c r="E19" s="158"/>
      <c r="F19" s="46"/>
      <c r="G19" s="45"/>
      <c r="H19" s="27"/>
      <c r="I19" s="27"/>
      <c r="J19" s="26">
        <f t="shared" si="33"/>
        <v>0</v>
      </c>
      <c r="K19" s="26">
        <f t="shared" si="1"/>
        <v>0</v>
      </c>
      <c r="L19" s="58">
        <f t="shared" si="2"/>
        <v>0</v>
      </c>
      <c r="M19" s="58">
        <f t="shared" si="3"/>
        <v>0</v>
      </c>
      <c r="N19" s="49"/>
      <c r="O19" s="45"/>
      <c r="P19" s="25"/>
      <c r="Q19" s="27"/>
      <c r="R19" s="26">
        <f t="shared" si="4"/>
        <v>0</v>
      </c>
      <c r="S19" s="26">
        <f t="shared" si="5"/>
        <v>0</v>
      </c>
      <c r="T19" s="58">
        <f t="shared" si="6"/>
        <v>0</v>
      </c>
      <c r="U19" s="58">
        <f t="shared" si="7"/>
        <v>0</v>
      </c>
      <c r="V19" s="46">
        <v>8</v>
      </c>
      <c r="W19" s="54"/>
      <c r="X19" s="1"/>
      <c r="Y19" s="52">
        <f t="shared" si="8"/>
        <v>0</v>
      </c>
      <c r="Z19" s="58">
        <f t="shared" si="9"/>
        <v>0</v>
      </c>
      <c r="AA19" s="56">
        <f t="shared" si="10"/>
        <v>0</v>
      </c>
      <c r="AB19" s="117">
        <f t="shared" si="31"/>
        <v>0</v>
      </c>
      <c r="AC19" s="97">
        <f t="shared" si="11"/>
        <v>0</v>
      </c>
      <c r="AD19" s="8">
        <f t="shared" si="12"/>
        <v>0</v>
      </c>
      <c r="AE19" s="10" t="e">
        <f t="shared" si="13"/>
        <v>#DIV/0!</v>
      </c>
      <c r="AF19" s="62"/>
      <c r="AG19" s="8">
        <f t="shared" si="14"/>
        <v>0</v>
      </c>
      <c r="AH19" s="61">
        <f t="shared" si="15"/>
        <v>0</v>
      </c>
      <c r="AI19" s="17">
        <f t="shared" si="16"/>
        <v>0</v>
      </c>
      <c r="AJ19" s="19" t="e">
        <f t="shared" si="17"/>
        <v>#DIV/0!</v>
      </c>
      <c r="AK19" s="179" t="e">
        <f t="shared" si="18"/>
        <v>#DIV/0!</v>
      </c>
      <c r="AL19" s="69">
        <v>0</v>
      </c>
      <c r="AM19" s="103"/>
      <c r="AN19" s="101">
        <v>0</v>
      </c>
      <c r="AO19" s="101">
        <f t="shared" si="19"/>
        <v>0</v>
      </c>
      <c r="AP19" s="71">
        <f t="shared" si="27"/>
        <v>0</v>
      </c>
      <c r="AQ19" s="17">
        <f t="shared" si="20"/>
        <v>0</v>
      </c>
      <c r="AR19" s="19" t="e">
        <f t="shared" si="21"/>
        <v>#DIV/0!</v>
      </c>
      <c r="AS19" s="99" t="e">
        <f t="shared" si="30"/>
        <v>#DIV/0!</v>
      </c>
      <c r="AT19" s="77"/>
      <c r="AU19" s="168">
        <f t="shared" si="22"/>
        <v>0</v>
      </c>
      <c r="AV19" s="104">
        <f t="shared" si="23"/>
        <v>0</v>
      </c>
      <c r="AW19" s="104">
        <f t="shared" si="24"/>
        <v>0</v>
      </c>
      <c r="AX19" s="184" t="e">
        <f t="shared" si="28"/>
        <v>#DIV/0!</v>
      </c>
      <c r="AY19" s="198" t="e">
        <f t="shared" si="29"/>
        <v>#DIV/0!</v>
      </c>
      <c r="AZ19" s="203"/>
    </row>
    <row r="20" spans="1:52" s="74" customFormat="1" x14ac:dyDescent="0.2">
      <c r="A20" s="145"/>
      <c r="B20" s="23">
        <f t="shared" si="0"/>
        <v>0</v>
      </c>
      <c r="C20" s="151"/>
      <c r="D20" s="153"/>
      <c r="E20" s="158"/>
      <c r="F20" s="46"/>
      <c r="G20" s="45"/>
      <c r="H20" s="27"/>
      <c r="I20" s="27"/>
      <c r="J20" s="26">
        <f t="shared" si="33"/>
        <v>0</v>
      </c>
      <c r="K20" s="26">
        <f t="shared" si="1"/>
        <v>0</v>
      </c>
      <c r="L20" s="58">
        <f t="shared" si="2"/>
        <v>0</v>
      </c>
      <c r="M20" s="58">
        <f t="shared" si="3"/>
        <v>0</v>
      </c>
      <c r="N20" s="49"/>
      <c r="O20" s="45"/>
      <c r="P20" s="25"/>
      <c r="Q20" s="27"/>
      <c r="R20" s="26">
        <f t="shared" si="4"/>
        <v>0</v>
      </c>
      <c r="S20" s="26">
        <f t="shared" si="5"/>
        <v>0</v>
      </c>
      <c r="T20" s="58">
        <f t="shared" si="6"/>
        <v>0</v>
      </c>
      <c r="U20" s="58">
        <f t="shared" si="7"/>
        <v>0</v>
      </c>
      <c r="V20" s="46">
        <v>8</v>
      </c>
      <c r="W20" s="54"/>
      <c r="X20" s="1"/>
      <c r="Y20" s="52">
        <f t="shared" si="8"/>
        <v>0</v>
      </c>
      <c r="Z20" s="58">
        <f t="shared" si="9"/>
        <v>0</v>
      </c>
      <c r="AA20" s="56">
        <f t="shared" si="10"/>
        <v>0</v>
      </c>
      <c r="AB20" s="117">
        <f t="shared" si="31"/>
        <v>0</v>
      </c>
      <c r="AC20" s="97">
        <f t="shared" si="11"/>
        <v>0</v>
      </c>
      <c r="AD20" s="8">
        <f t="shared" si="12"/>
        <v>0</v>
      </c>
      <c r="AE20" s="10" t="e">
        <f t="shared" si="13"/>
        <v>#DIV/0!</v>
      </c>
      <c r="AF20" s="62"/>
      <c r="AG20" s="8">
        <f t="shared" si="14"/>
        <v>0</v>
      </c>
      <c r="AH20" s="61">
        <f t="shared" si="15"/>
        <v>0</v>
      </c>
      <c r="AI20" s="17">
        <f t="shared" si="16"/>
        <v>0</v>
      </c>
      <c r="AJ20" s="19" t="e">
        <f t="shared" si="17"/>
        <v>#DIV/0!</v>
      </c>
      <c r="AK20" s="179" t="e">
        <f t="shared" si="18"/>
        <v>#DIV/0!</v>
      </c>
      <c r="AL20" s="69">
        <v>0</v>
      </c>
      <c r="AM20" s="103"/>
      <c r="AN20" s="101">
        <v>0</v>
      </c>
      <c r="AO20" s="101">
        <f t="shared" si="19"/>
        <v>0</v>
      </c>
      <c r="AP20" s="71">
        <f t="shared" si="27"/>
        <v>0</v>
      </c>
      <c r="AQ20" s="17">
        <f t="shared" si="20"/>
        <v>0</v>
      </c>
      <c r="AR20" s="19" t="e">
        <f t="shared" si="21"/>
        <v>#DIV/0!</v>
      </c>
      <c r="AS20" s="99" t="e">
        <f t="shared" si="30"/>
        <v>#DIV/0!</v>
      </c>
      <c r="AT20" s="77"/>
      <c r="AU20" s="168">
        <f t="shared" si="22"/>
        <v>0</v>
      </c>
      <c r="AV20" s="104">
        <f t="shared" si="23"/>
        <v>0</v>
      </c>
      <c r="AW20" s="104">
        <f t="shared" si="24"/>
        <v>0</v>
      </c>
      <c r="AX20" s="184" t="e">
        <f t="shared" si="28"/>
        <v>#DIV/0!</v>
      </c>
      <c r="AY20" s="198" t="e">
        <f t="shared" si="29"/>
        <v>#DIV/0!</v>
      </c>
      <c r="AZ20" s="203"/>
    </row>
    <row r="21" spans="1:52" s="74" customFormat="1" x14ac:dyDescent="0.2">
      <c r="A21" s="145"/>
      <c r="B21" s="23">
        <f t="shared" si="0"/>
        <v>0</v>
      </c>
      <c r="C21" s="152"/>
      <c r="D21" s="153"/>
      <c r="E21" s="157"/>
      <c r="F21" s="162"/>
      <c r="G21" s="45"/>
      <c r="H21" s="27"/>
      <c r="I21" s="27"/>
      <c r="J21" s="26">
        <f t="shared" si="33"/>
        <v>0</v>
      </c>
      <c r="K21" s="26">
        <f t="shared" si="1"/>
        <v>0</v>
      </c>
      <c r="L21" s="58">
        <f t="shared" si="2"/>
        <v>0</v>
      </c>
      <c r="M21" s="58">
        <f t="shared" si="3"/>
        <v>0</v>
      </c>
      <c r="N21" s="49"/>
      <c r="O21" s="45"/>
      <c r="P21" s="25"/>
      <c r="Q21" s="27"/>
      <c r="R21" s="26">
        <f t="shared" si="4"/>
        <v>0</v>
      </c>
      <c r="S21" s="26">
        <f t="shared" si="5"/>
        <v>0</v>
      </c>
      <c r="T21" s="58">
        <f t="shared" si="6"/>
        <v>0</v>
      </c>
      <c r="U21" s="58">
        <f t="shared" si="7"/>
        <v>0</v>
      </c>
      <c r="V21" s="46">
        <v>8</v>
      </c>
      <c r="W21" s="54"/>
      <c r="X21" s="1"/>
      <c r="Y21" s="52">
        <f t="shared" si="8"/>
        <v>0</v>
      </c>
      <c r="Z21" s="58">
        <f t="shared" si="9"/>
        <v>0</v>
      </c>
      <c r="AA21" s="56">
        <f t="shared" si="10"/>
        <v>0</v>
      </c>
      <c r="AB21" s="117">
        <f t="shared" si="31"/>
        <v>0</v>
      </c>
      <c r="AC21" s="97">
        <f t="shared" si="11"/>
        <v>0</v>
      </c>
      <c r="AD21" s="8">
        <f t="shared" si="12"/>
        <v>0</v>
      </c>
      <c r="AE21" s="10" t="e">
        <f t="shared" si="13"/>
        <v>#DIV/0!</v>
      </c>
      <c r="AF21" s="62"/>
      <c r="AG21" s="8">
        <f t="shared" si="14"/>
        <v>0</v>
      </c>
      <c r="AH21" s="61">
        <f t="shared" si="15"/>
        <v>0</v>
      </c>
      <c r="AI21" s="17">
        <f t="shared" si="16"/>
        <v>0</v>
      </c>
      <c r="AJ21" s="19" t="e">
        <f t="shared" si="17"/>
        <v>#DIV/0!</v>
      </c>
      <c r="AK21" s="179" t="e">
        <f t="shared" si="18"/>
        <v>#DIV/0!</v>
      </c>
      <c r="AL21" s="69">
        <v>0</v>
      </c>
      <c r="AM21" s="103"/>
      <c r="AN21" s="101">
        <v>0</v>
      </c>
      <c r="AO21" s="101">
        <f t="shared" si="19"/>
        <v>0</v>
      </c>
      <c r="AP21" s="71">
        <f t="shared" si="27"/>
        <v>0</v>
      </c>
      <c r="AQ21" s="17">
        <f t="shared" si="20"/>
        <v>0</v>
      </c>
      <c r="AR21" s="19" t="e">
        <f t="shared" si="21"/>
        <v>#DIV/0!</v>
      </c>
      <c r="AS21" s="99" t="e">
        <f t="shared" si="30"/>
        <v>#DIV/0!</v>
      </c>
      <c r="AT21" s="77"/>
      <c r="AU21" s="77"/>
      <c r="AV21" s="104">
        <f t="shared" si="23"/>
        <v>0</v>
      </c>
      <c r="AW21" s="104">
        <f t="shared" si="24"/>
        <v>0</v>
      </c>
      <c r="AX21" s="184"/>
      <c r="AY21" s="198" t="e">
        <f t="shared" si="29"/>
        <v>#DIV/0!</v>
      </c>
      <c r="AZ21" s="203"/>
    </row>
    <row r="22" spans="1:52" s="74" customFormat="1" x14ac:dyDescent="0.2">
      <c r="A22" s="145"/>
      <c r="B22" s="23">
        <f t="shared" si="0"/>
        <v>0</v>
      </c>
      <c r="C22" s="151"/>
      <c r="D22" s="25"/>
      <c r="E22" s="188"/>
      <c r="F22" s="46"/>
      <c r="G22" s="45"/>
      <c r="H22" s="27"/>
      <c r="I22" s="27"/>
      <c r="J22" s="26">
        <f t="shared" ref="J22:J38" si="34">+E22*G22</f>
        <v>0</v>
      </c>
      <c r="K22" s="26">
        <f t="shared" si="1"/>
        <v>0</v>
      </c>
      <c r="L22" s="58">
        <f t="shared" si="2"/>
        <v>0</v>
      </c>
      <c r="M22" s="58">
        <f t="shared" si="3"/>
        <v>0</v>
      </c>
      <c r="N22" s="49"/>
      <c r="O22" s="45"/>
      <c r="P22" s="25"/>
      <c r="Q22" s="27"/>
      <c r="R22" s="26">
        <f t="shared" si="4"/>
        <v>0</v>
      </c>
      <c r="S22" s="26">
        <f t="shared" si="5"/>
        <v>0</v>
      </c>
      <c r="T22" s="58">
        <f t="shared" si="6"/>
        <v>0</v>
      </c>
      <c r="U22" s="58">
        <f t="shared" si="7"/>
        <v>0</v>
      </c>
      <c r="V22" s="46">
        <v>8</v>
      </c>
      <c r="W22" s="54"/>
      <c r="X22" s="1"/>
      <c r="Y22" s="52">
        <f t="shared" si="8"/>
        <v>0</v>
      </c>
      <c r="Z22" s="58">
        <f t="shared" si="9"/>
        <v>0</v>
      </c>
      <c r="AA22" s="56">
        <f t="shared" si="10"/>
        <v>0</v>
      </c>
      <c r="AB22" s="117">
        <f t="shared" si="31"/>
        <v>0</v>
      </c>
      <c r="AC22" s="97">
        <f t="shared" si="11"/>
        <v>0</v>
      </c>
      <c r="AD22" s="8">
        <f t="shared" si="12"/>
        <v>0</v>
      </c>
      <c r="AE22" s="10" t="e">
        <f t="shared" si="13"/>
        <v>#DIV/0!</v>
      </c>
      <c r="AF22" s="62"/>
      <c r="AG22" s="8">
        <f t="shared" si="14"/>
        <v>0</v>
      </c>
      <c r="AH22" s="61">
        <f t="shared" si="15"/>
        <v>0</v>
      </c>
      <c r="AI22" s="17">
        <f t="shared" si="16"/>
        <v>0</v>
      </c>
      <c r="AJ22" s="19" t="e">
        <f t="shared" si="17"/>
        <v>#DIV/0!</v>
      </c>
      <c r="AK22" s="179" t="e">
        <f t="shared" si="18"/>
        <v>#DIV/0!</v>
      </c>
      <c r="AL22" s="69">
        <v>0</v>
      </c>
      <c r="AM22" s="103"/>
      <c r="AN22" s="101">
        <v>0</v>
      </c>
      <c r="AO22" s="101">
        <f t="shared" si="19"/>
        <v>0</v>
      </c>
      <c r="AP22" s="71">
        <f t="shared" si="27"/>
        <v>0</v>
      </c>
      <c r="AQ22" s="17">
        <f t="shared" si="20"/>
        <v>0</v>
      </c>
      <c r="AR22" s="19" t="e">
        <f t="shared" si="21"/>
        <v>#DIV/0!</v>
      </c>
      <c r="AS22" s="99" t="e">
        <f t="shared" si="30"/>
        <v>#DIV/0!</v>
      </c>
      <c r="AT22" s="77"/>
      <c r="AU22" s="168">
        <f t="shared" si="22"/>
        <v>0</v>
      </c>
      <c r="AV22" s="104">
        <f t="shared" si="23"/>
        <v>0</v>
      </c>
      <c r="AW22" s="104">
        <f t="shared" si="24"/>
        <v>0</v>
      </c>
      <c r="AX22" s="184" t="e">
        <f t="shared" si="28"/>
        <v>#DIV/0!</v>
      </c>
      <c r="AY22" s="198" t="e">
        <f t="shared" si="29"/>
        <v>#DIV/0!</v>
      </c>
      <c r="AZ22" s="203"/>
    </row>
    <row r="23" spans="1:52" s="74" customFormat="1" ht="12.75" x14ac:dyDescent="0.2">
      <c r="A23" s="5" t="s">
        <v>66</v>
      </c>
      <c r="B23" s="21"/>
      <c r="C23" s="21"/>
      <c r="D23" s="21"/>
      <c r="E23" s="21"/>
      <c r="F23" s="6"/>
      <c r="G23" s="5"/>
      <c r="H23" s="21"/>
      <c r="I23" s="21"/>
      <c r="J23" s="21"/>
      <c r="K23" s="21"/>
      <c r="L23" s="94"/>
      <c r="M23" s="94"/>
      <c r="N23" s="6"/>
      <c r="O23" s="5"/>
      <c r="P23" s="21"/>
      <c r="Q23" s="21"/>
      <c r="R23" s="21"/>
      <c r="S23" s="21"/>
      <c r="T23" s="94"/>
      <c r="U23" s="94"/>
      <c r="V23" s="6"/>
      <c r="W23" s="5"/>
      <c r="X23" s="21"/>
      <c r="Y23" s="21"/>
      <c r="Z23" s="94"/>
      <c r="AA23" s="6"/>
      <c r="AB23" s="119"/>
      <c r="AC23" s="21"/>
      <c r="AD23" s="21"/>
      <c r="AE23" s="6"/>
      <c r="AF23" s="5"/>
      <c r="AG23" s="21"/>
      <c r="AH23" s="21"/>
      <c r="AI23" s="21"/>
      <c r="AJ23" s="21"/>
      <c r="AK23" s="180"/>
      <c r="AL23" s="5"/>
      <c r="AM23" s="21"/>
      <c r="AN23" s="21"/>
      <c r="AO23" s="21"/>
      <c r="AP23" s="21"/>
      <c r="AQ23" s="21"/>
      <c r="AR23" s="21"/>
      <c r="AS23" s="21"/>
      <c r="AT23" s="21"/>
      <c r="AU23" s="21"/>
      <c r="AV23" s="21"/>
      <c r="AW23" s="21"/>
      <c r="AX23" s="21"/>
      <c r="AY23" s="5"/>
      <c r="AZ23" s="73"/>
    </row>
    <row r="24" spans="1:52" s="74" customFormat="1" x14ac:dyDescent="0.2">
      <c r="A24" s="148"/>
      <c r="B24" s="24">
        <f t="shared" ref="B24:B32" si="35">+C24+D24</f>
        <v>0</v>
      </c>
      <c r="C24" s="151"/>
      <c r="D24" s="25"/>
      <c r="E24" s="158"/>
      <c r="F24" s="46"/>
      <c r="G24" s="45"/>
      <c r="H24" s="27"/>
      <c r="I24" s="27"/>
      <c r="J24" s="26">
        <f t="shared" si="34"/>
        <v>0</v>
      </c>
      <c r="K24" s="26">
        <f t="shared" si="1"/>
        <v>0</v>
      </c>
      <c r="L24" s="58">
        <f t="shared" si="2"/>
        <v>0</v>
      </c>
      <c r="M24" s="58">
        <f t="shared" ref="M24:M32" si="36">IF(I24&gt;48,(L24*48/I24),L24)</f>
        <v>0</v>
      </c>
      <c r="N24" s="46"/>
      <c r="O24" s="45"/>
      <c r="P24" s="25"/>
      <c r="Q24" s="27"/>
      <c r="R24" s="26">
        <f t="shared" si="4"/>
        <v>0</v>
      </c>
      <c r="S24" s="26">
        <f t="shared" si="5"/>
        <v>0</v>
      </c>
      <c r="T24" s="58">
        <f t="shared" si="6"/>
        <v>0</v>
      </c>
      <c r="U24" s="58">
        <f t="shared" ref="U24:U32" si="37">IF(Q24&gt;48,(T24*48/Q24),T24)</f>
        <v>0</v>
      </c>
      <c r="V24" s="46">
        <v>8</v>
      </c>
      <c r="W24" s="55"/>
      <c r="X24" s="1"/>
      <c r="Y24" s="52">
        <f t="shared" si="8"/>
        <v>0</v>
      </c>
      <c r="Z24" s="58">
        <f t="shared" si="9"/>
        <v>0</v>
      </c>
      <c r="AA24" s="56">
        <f>B24*Z24</f>
        <v>0</v>
      </c>
      <c r="AB24" s="117">
        <f>SUM((M24*N24),(U24*V24))/(N24+V24)</f>
        <v>0</v>
      </c>
      <c r="AC24" s="97">
        <f>AB24*B24</f>
        <v>0</v>
      </c>
      <c r="AD24" s="8">
        <f t="shared" ref="AD24:AD32" si="38">AB24-$F$43</f>
        <v>0</v>
      </c>
      <c r="AE24" s="10" t="e">
        <f t="shared" ref="AE24:AE32" si="39">(AB24/$F$43)-1</f>
        <v>#DIV/0!</v>
      </c>
      <c r="AF24" s="62"/>
      <c r="AG24" s="8">
        <f>SUM(AB24,AF24)</f>
        <v>0</v>
      </c>
      <c r="AH24" s="61">
        <f>AG24*B24</f>
        <v>0</v>
      </c>
      <c r="AI24" s="8">
        <f t="shared" ref="AI24:AI32" si="40">AG24-$F$43</f>
        <v>0</v>
      </c>
      <c r="AJ24" s="11" t="e">
        <f t="shared" ref="AJ24:AJ32" si="41">(AG24/$F$43)-1</f>
        <v>#DIV/0!</v>
      </c>
      <c r="AK24" s="171" t="e">
        <f t="shared" ref="AK24:AK32" si="42">+AJ24*B24</f>
        <v>#DIV/0!</v>
      </c>
      <c r="AL24" s="70">
        <v>0</v>
      </c>
      <c r="AM24" s="101"/>
      <c r="AN24" s="101">
        <v>0</v>
      </c>
      <c r="AO24" s="101">
        <f t="shared" ref="AO24:AO32" si="43">+$AO$4</f>
        <v>0</v>
      </c>
      <c r="AP24" s="71">
        <f t="shared" si="27"/>
        <v>0</v>
      </c>
      <c r="AQ24" s="8">
        <f t="shared" ref="AQ24:AQ32" si="44">AP24-$F$43</f>
        <v>0</v>
      </c>
      <c r="AR24" s="11" t="e">
        <f t="shared" ref="AR24:AR32" si="45">(AP24/$F$43)-1</f>
        <v>#DIV/0!</v>
      </c>
      <c r="AS24" s="99" t="e">
        <f t="shared" si="30"/>
        <v>#DIV/0!</v>
      </c>
      <c r="AT24" s="76"/>
      <c r="AU24" s="168">
        <f t="shared" si="22"/>
        <v>0</v>
      </c>
      <c r="AV24" s="104">
        <f t="shared" ref="AV24:AV31" si="46">AG24+AM24+AN24+AL24+AU24+AO24</f>
        <v>0</v>
      </c>
      <c r="AW24" s="104">
        <f t="shared" si="24"/>
        <v>0</v>
      </c>
      <c r="AX24" s="184" t="e">
        <f t="shared" si="28"/>
        <v>#DIV/0!</v>
      </c>
      <c r="AY24" s="198" t="e">
        <f t="shared" si="29"/>
        <v>#DIV/0!</v>
      </c>
      <c r="AZ24" s="203"/>
    </row>
    <row r="25" spans="1:52" s="74" customFormat="1" x14ac:dyDescent="0.2">
      <c r="A25" s="148"/>
      <c r="B25" s="24">
        <f t="shared" si="35"/>
        <v>0</v>
      </c>
      <c r="C25" s="151"/>
      <c r="D25" s="25"/>
      <c r="E25" s="158"/>
      <c r="F25" s="46"/>
      <c r="G25" s="45"/>
      <c r="H25" s="27"/>
      <c r="I25" s="27"/>
      <c r="J25" s="26">
        <f t="shared" si="34"/>
        <v>0</v>
      </c>
      <c r="K25" s="26">
        <f t="shared" si="1"/>
        <v>0</v>
      </c>
      <c r="L25" s="58">
        <f t="shared" si="2"/>
        <v>0</v>
      </c>
      <c r="M25" s="58">
        <f t="shared" si="36"/>
        <v>0</v>
      </c>
      <c r="N25" s="46"/>
      <c r="O25" s="45"/>
      <c r="P25" s="25"/>
      <c r="Q25" s="27"/>
      <c r="R25" s="26">
        <f t="shared" si="4"/>
        <v>0</v>
      </c>
      <c r="S25" s="26">
        <f t="shared" si="5"/>
        <v>0</v>
      </c>
      <c r="T25" s="58">
        <f t="shared" si="6"/>
        <v>0</v>
      </c>
      <c r="U25" s="58">
        <f t="shared" si="37"/>
        <v>0</v>
      </c>
      <c r="V25" s="46">
        <v>8</v>
      </c>
      <c r="W25" s="55"/>
      <c r="X25" s="1"/>
      <c r="Y25" s="52">
        <f t="shared" si="8"/>
        <v>0</v>
      </c>
      <c r="Z25" s="58">
        <f t="shared" si="9"/>
        <v>0</v>
      </c>
      <c r="AA25" s="56">
        <f>B25*Z25</f>
        <v>0</v>
      </c>
      <c r="AB25" s="117">
        <f>SUM((M25*N25),(U25*V25))/(N25+V25)</f>
        <v>0</v>
      </c>
      <c r="AC25" s="97">
        <f>AB25*B25</f>
        <v>0</v>
      </c>
      <c r="AD25" s="8">
        <f t="shared" si="38"/>
        <v>0</v>
      </c>
      <c r="AE25" s="10" t="e">
        <f t="shared" si="39"/>
        <v>#DIV/0!</v>
      </c>
      <c r="AF25" s="62"/>
      <c r="AG25" s="8">
        <f>SUM(AB25,AF25)</f>
        <v>0</v>
      </c>
      <c r="AH25" s="61">
        <f>AG25*B25</f>
        <v>0</v>
      </c>
      <c r="AI25" s="8">
        <f t="shared" si="40"/>
        <v>0</v>
      </c>
      <c r="AJ25" s="11" t="e">
        <f t="shared" si="41"/>
        <v>#DIV/0!</v>
      </c>
      <c r="AK25" s="171" t="e">
        <f t="shared" si="42"/>
        <v>#DIV/0!</v>
      </c>
      <c r="AL25" s="70">
        <v>0</v>
      </c>
      <c r="AM25" s="101"/>
      <c r="AN25" s="101">
        <v>0</v>
      </c>
      <c r="AO25" s="101">
        <f t="shared" si="43"/>
        <v>0</v>
      </c>
      <c r="AP25" s="71">
        <f t="shared" si="27"/>
        <v>0</v>
      </c>
      <c r="AQ25" s="8">
        <f t="shared" si="44"/>
        <v>0</v>
      </c>
      <c r="AR25" s="11" t="e">
        <f t="shared" si="45"/>
        <v>#DIV/0!</v>
      </c>
      <c r="AS25" s="99" t="e">
        <f t="shared" si="30"/>
        <v>#DIV/0!</v>
      </c>
      <c r="AT25" s="76"/>
      <c r="AU25" s="168">
        <f t="shared" si="22"/>
        <v>0</v>
      </c>
      <c r="AV25" s="104">
        <f t="shared" si="46"/>
        <v>0</v>
      </c>
      <c r="AW25" s="104">
        <f t="shared" si="24"/>
        <v>0</v>
      </c>
      <c r="AX25" s="184" t="e">
        <f t="shared" si="28"/>
        <v>#DIV/0!</v>
      </c>
      <c r="AY25" s="198" t="e">
        <f t="shared" si="29"/>
        <v>#DIV/0!</v>
      </c>
      <c r="AZ25" s="203"/>
    </row>
    <row r="26" spans="1:52" s="74" customFormat="1" x14ac:dyDescent="0.2">
      <c r="A26" s="148"/>
      <c r="B26" s="24">
        <f t="shared" si="35"/>
        <v>0</v>
      </c>
      <c r="C26" s="151"/>
      <c r="D26" s="25"/>
      <c r="E26" s="158"/>
      <c r="F26" s="46"/>
      <c r="G26" s="45"/>
      <c r="H26" s="27"/>
      <c r="I26" s="27"/>
      <c r="J26" s="26">
        <f t="shared" si="34"/>
        <v>0</v>
      </c>
      <c r="K26" s="26">
        <f t="shared" si="1"/>
        <v>0</v>
      </c>
      <c r="L26" s="58">
        <f t="shared" si="2"/>
        <v>0</v>
      </c>
      <c r="M26" s="58">
        <f t="shared" si="36"/>
        <v>0</v>
      </c>
      <c r="N26" s="46"/>
      <c r="O26" s="45"/>
      <c r="P26" s="25"/>
      <c r="Q26" s="27"/>
      <c r="R26" s="26">
        <f t="shared" si="4"/>
        <v>0</v>
      </c>
      <c r="S26" s="26">
        <f t="shared" si="5"/>
        <v>0</v>
      </c>
      <c r="T26" s="58">
        <f t="shared" si="6"/>
        <v>0</v>
      </c>
      <c r="U26" s="58">
        <f t="shared" si="37"/>
        <v>0</v>
      </c>
      <c r="V26" s="46">
        <v>8</v>
      </c>
      <c r="W26" s="55"/>
      <c r="X26" s="1"/>
      <c r="Y26" s="52">
        <f t="shared" si="8"/>
        <v>0</v>
      </c>
      <c r="Z26" s="58">
        <f t="shared" si="9"/>
        <v>0</v>
      </c>
      <c r="AA26" s="56">
        <f>B26*Z26</f>
        <v>0</v>
      </c>
      <c r="AB26" s="117">
        <f>SUM((M26*N26),(U26*V26))/(N26+V26)</f>
        <v>0</v>
      </c>
      <c r="AC26" s="97">
        <f>AB26*B26</f>
        <v>0</v>
      </c>
      <c r="AD26" s="8">
        <f t="shared" si="38"/>
        <v>0</v>
      </c>
      <c r="AE26" s="10" t="e">
        <f t="shared" si="39"/>
        <v>#DIV/0!</v>
      </c>
      <c r="AF26" s="62"/>
      <c r="AG26" s="8">
        <f>SUM(AB26,AF26)</f>
        <v>0</v>
      </c>
      <c r="AH26" s="61">
        <f>AG26*B26</f>
        <v>0</v>
      </c>
      <c r="AI26" s="8">
        <f t="shared" si="40"/>
        <v>0</v>
      </c>
      <c r="AJ26" s="11" t="e">
        <f t="shared" si="41"/>
        <v>#DIV/0!</v>
      </c>
      <c r="AK26" s="171" t="e">
        <f t="shared" si="42"/>
        <v>#DIV/0!</v>
      </c>
      <c r="AL26" s="70">
        <v>0</v>
      </c>
      <c r="AM26" s="101"/>
      <c r="AN26" s="101">
        <v>0</v>
      </c>
      <c r="AO26" s="101">
        <f t="shared" si="43"/>
        <v>0</v>
      </c>
      <c r="AP26" s="71">
        <f t="shared" si="27"/>
        <v>0</v>
      </c>
      <c r="AQ26" s="8">
        <f t="shared" si="44"/>
        <v>0</v>
      </c>
      <c r="AR26" s="11" t="e">
        <f t="shared" si="45"/>
        <v>#DIV/0!</v>
      </c>
      <c r="AS26" s="99" t="e">
        <f t="shared" si="30"/>
        <v>#DIV/0!</v>
      </c>
      <c r="AT26" s="76"/>
      <c r="AU26" s="168">
        <f t="shared" si="22"/>
        <v>0</v>
      </c>
      <c r="AV26" s="104">
        <f t="shared" si="46"/>
        <v>0</v>
      </c>
      <c r="AW26" s="104">
        <f t="shared" si="24"/>
        <v>0</v>
      </c>
      <c r="AX26" s="184" t="e">
        <f t="shared" si="28"/>
        <v>#DIV/0!</v>
      </c>
      <c r="AY26" s="198" t="e">
        <f t="shared" si="29"/>
        <v>#DIV/0!</v>
      </c>
      <c r="AZ26" s="203"/>
    </row>
    <row r="27" spans="1:52" s="74" customFormat="1" x14ac:dyDescent="0.2">
      <c r="A27" s="148"/>
      <c r="B27" s="24">
        <f t="shared" si="35"/>
        <v>0</v>
      </c>
      <c r="C27" s="152"/>
      <c r="D27" s="153"/>
      <c r="E27" s="157"/>
      <c r="F27" s="46"/>
      <c r="G27" s="45"/>
      <c r="H27" s="27"/>
      <c r="I27" s="27"/>
      <c r="J27" s="26">
        <f t="shared" si="34"/>
        <v>0</v>
      </c>
      <c r="K27" s="26">
        <f t="shared" si="1"/>
        <v>0</v>
      </c>
      <c r="L27" s="58">
        <f t="shared" si="2"/>
        <v>0</v>
      </c>
      <c r="M27" s="58">
        <f t="shared" si="36"/>
        <v>0</v>
      </c>
      <c r="N27" s="46"/>
      <c r="O27" s="45"/>
      <c r="P27" s="25"/>
      <c r="Q27" s="27"/>
      <c r="R27" s="26">
        <f t="shared" si="4"/>
        <v>0</v>
      </c>
      <c r="S27" s="26">
        <f t="shared" si="5"/>
        <v>0</v>
      </c>
      <c r="T27" s="58">
        <f t="shared" si="6"/>
        <v>0</v>
      </c>
      <c r="U27" s="58">
        <f t="shared" si="37"/>
        <v>0</v>
      </c>
      <c r="V27" s="46">
        <v>8</v>
      </c>
      <c r="W27" s="55"/>
      <c r="X27" s="1"/>
      <c r="Y27" s="52">
        <f t="shared" si="8"/>
        <v>0</v>
      </c>
      <c r="Z27" s="58">
        <f t="shared" si="9"/>
        <v>0</v>
      </c>
      <c r="AA27" s="56">
        <f t="shared" ref="AA27:AA31" si="47">B27*Z27</f>
        <v>0</v>
      </c>
      <c r="AB27" s="117">
        <f t="shared" ref="AB27:AB31" si="48">SUM((M27*N27),(U27*V27))/(N27+V27)</f>
        <v>0</v>
      </c>
      <c r="AC27" s="97">
        <f t="shared" ref="AC27:AC31" si="49">AB27*B27</f>
        <v>0</v>
      </c>
      <c r="AD27" s="8">
        <f t="shared" si="38"/>
        <v>0</v>
      </c>
      <c r="AE27" s="10" t="e">
        <f t="shared" si="39"/>
        <v>#DIV/0!</v>
      </c>
      <c r="AF27" s="62"/>
      <c r="AG27" s="8">
        <f t="shared" ref="AG27:AG31" si="50">SUM(AB27,AF27)</f>
        <v>0</v>
      </c>
      <c r="AH27" s="61">
        <f t="shared" ref="AH27:AH31" si="51">AG27*B27</f>
        <v>0</v>
      </c>
      <c r="AI27" s="8">
        <f t="shared" si="40"/>
        <v>0</v>
      </c>
      <c r="AJ27" s="11" t="e">
        <f t="shared" si="41"/>
        <v>#DIV/0!</v>
      </c>
      <c r="AK27" s="171" t="e">
        <f t="shared" si="42"/>
        <v>#DIV/0!</v>
      </c>
      <c r="AL27" s="70">
        <v>0</v>
      </c>
      <c r="AM27" s="101"/>
      <c r="AN27" s="101">
        <v>0</v>
      </c>
      <c r="AO27" s="101">
        <f t="shared" si="43"/>
        <v>0</v>
      </c>
      <c r="AP27" s="71">
        <f t="shared" si="27"/>
        <v>0</v>
      </c>
      <c r="AQ27" s="8">
        <f t="shared" si="44"/>
        <v>0</v>
      </c>
      <c r="AR27" s="11" t="e">
        <f t="shared" si="45"/>
        <v>#DIV/0!</v>
      </c>
      <c r="AS27" s="99" t="e">
        <f t="shared" si="30"/>
        <v>#DIV/0!</v>
      </c>
      <c r="AT27" s="76"/>
      <c r="AU27" s="168">
        <f t="shared" si="22"/>
        <v>0</v>
      </c>
      <c r="AV27" s="104">
        <f t="shared" si="46"/>
        <v>0</v>
      </c>
      <c r="AW27" s="104">
        <f t="shared" si="24"/>
        <v>0</v>
      </c>
      <c r="AX27" s="184" t="e">
        <f t="shared" si="28"/>
        <v>#DIV/0!</v>
      </c>
      <c r="AY27" s="198" t="e">
        <f t="shared" si="29"/>
        <v>#DIV/0!</v>
      </c>
      <c r="AZ27" s="203"/>
    </row>
    <row r="28" spans="1:52" s="74" customFormat="1" x14ac:dyDescent="0.2">
      <c r="A28" s="149"/>
      <c r="B28" s="24">
        <f t="shared" si="35"/>
        <v>0</v>
      </c>
      <c r="C28" s="152"/>
      <c r="D28" s="153"/>
      <c r="E28" s="158"/>
      <c r="F28" s="162"/>
      <c r="G28" s="45"/>
      <c r="H28" s="27"/>
      <c r="I28" s="27"/>
      <c r="J28" s="26">
        <f t="shared" si="34"/>
        <v>0</v>
      </c>
      <c r="K28" s="26">
        <f t="shared" si="1"/>
        <v>0</v>
      </c>
      <c r="L28" s="58">
        <f t="shared" si="2"/>
        <v>0</v>
      </c>
      <c r="M28" s="58">
        <f t="shared" si="36"/>
        <v>0</v>
      </c>
      <c r="N28" s="46"/>
      <c r="O28" s="45"/>
      <c r="P28" s="25"/>
      <c r="Q28" s="27"/>
      <c r="R28" s="26">
        <f t="shared" si="4"/>
        <v>0</v>
      </c>
      <c r="S28" s="26">
        <f t="shared" si="5"/>
        <v>0</v>
      </c>
      <c r="T28" s="58">
        <f t="shared" si="6"/>
        <v>0</v>
      </c>
      <c r="U28" s="58">
        <f t="shared" si="37"/>
        <v>0</v>
      </c>
      <c r="V28" s="46">
        <v>8</v>
      </c>
      <c r="W28" s="55"/>
      <c r="X28" s="1"/>
      <c r="Y28" s="52">
        <f t="shared" si="8"/>
        <v>0</v>
      </c>
      <c r="Z28" s="58">
        <f t="shared" si="9"/>
        <v>0</v>
      </c>
      <c r="AA28" s="56">
        <f t="shared" si="47"/>
        <v>0</v>
      </c>
      <c r="AB28" s="117">
        <f t="shared" si="48"/>
        <v>0</v>
      </c>
      <c r="AC28" s="97">
        <f t="shared" si="49"/>
        <v>0</v>
      </c>
      <c r="AD28" s="8">
        <f t="shared" si="38"/>
        <v>0</v>
      </c>
      <c r="AE28" s="10" t="e">
        <f t="shared" si="39"/>
        <v>#DIV/0!</v>
      </c>
      <c r="AF28" s="62"/>
      <c r="AG28" s="8">
        <f t="shared" si="50"/>
        <v>0</v>
      </c>
      <c r="AH28" s="61">
        <f t="shared" si="51"/>
        <v>0</v>
      </c>
      <c r="AI28" s="8">
        <f t="shared" si="40"/>
        <v>0</v>
      </c>
      <c r="AJ28" s="11" t="e">
        <f t="shared" si="41"/>
        <v>#DIV/0!</v>
      </c>
      <c r="AK28" s="171" t="e">
        <f t="shared" si="42"/>
        <v>#DIV/0!</v>
      </c>
      <c r="AL28" s="70">
        <v>0</v>
      </c>
      <c r="AM28" s="101"/>
      <c r="AN28" s="101">
        <v>0</v>
      </c>
      <c r="AO28" s="101">
        <f t="shared" si="43"/>
        <v>0</v>
      </c>
      <c r="AP28" s="71">
        <f t="shared" si="27"/>
        <v>0</v>
      </c>
      <c r="AQ28" s="8">
        <f t="shared" si="44"/>
        <v>0</v>
      </c>
      <c r="AR28" s="11" t="e">
        <f t="shared" si="45"/>
        <v>#DIV/0!</v>
      </c>
      <c r="AS28" s="99" t="e">
        <f t="shared" si="30"/>
        <v>#DIV/0!</v>
      </c>
      <c r="AT28" s="76"/>
      <c r="AU28" s="168">
        <f t="shared" si="22"/>
        <v>0</v>
      </c>
      <c r="AV28" s="104">
        <f t="shared" si="46"/>
        <v>0</v>
      </c>
      <c r="AW28" s="104">
        <f t="shared" si="24"/>
        <v>0</v>
      </c>
      <c r="AX28" s="184" t="e">
        <f t="shared" si="28"/>
        <v>#DIV/0!</v>
      </c>
      <c r="AY28" s="198" t="e">
        <f t="shared" si="29"/>
        <v>#DIV/0!</v>
      </c>
      <c r="AZ28" s="203"/>
    </row>
    <row r="29" spans="1:52" s="74" customFormat="1" x14ac:dyDescent="0.2">
      <c r="A29" s="148"/>
      <c r="B29" s="24">
        <f t="shared" si="35"/>
        <v>0</v>
      </c>
      <c r="C29" s="151"/>
      <c r="D29" s="25"/>
      <c r="E29" s="158"/>
      <c r="F29" s="46"/>
      <c r="G29" s="45"/>
      <c r="H29" s="27"/>
      <c r="I29" s="27"/>
      <c r="J29" s="26">
        <f t="shared" si="34"/>
        <v>0</v>
      </c>
      <c r="K29" s="26">
        <f t="shared" si="1"/>
        <v>0</v>
      </c>
      <c r="L29" s="58">
        <f t="shared" si="2"/>
        <v>0</v>
      </c>
      <c r="M29" s="58">
        <f t="shared" si="36"/>
        <v>0</v>
      </c>
      <c r="N29" s="46"/>
      <c r="O29" s="45"/>
      <c r="P29" s="25"/>
      <c r="Q29" s="27"/>
      <c r="R29" s="26">
        <f t="shared" si="4"/>
        <v>0</v>
      </c>
      <c r="S29" s="26">
        <f t="shared" si="5"/>
        <v>0</v>
      </c>
      <c r="T29" s="58">
        <f t="shared" si="6"/>
        <v>0</v>
      </c>
      <c r="U29" s="58">
        <f t="shared" si="37"/>
        <v>0</v>
      </c>
      <c r="V29" s="46">
        <v>8</v>
      </c>
      <c r="W29" s="55"/>
      <c r="X29" s="1"/>
      <c r="Y29" s="52">
        <f t="shared" si="8"/>
        <v>0</v>
      </c>
      <c r="Z29" s="58">
        <f t="shared" si="9"/>
        <v>0</v>
      </c>
      <c r="AA29" s="56">
        <f t="shared" si="47"/>
        <v>0</v>
      </c>
      <c r="AB29" s="117">
        <f t="shared" si="48"/>
        <v>0</v>
      </c>
      <c r="AC29" s="97">
        <f t="shared" si="49"/>
        <v>0</v>
      </c>
      <c r="AD29" s="8">
        <f t="shared" si="38"/>
        <v>0</v>
      </c>
      <c r="AE29" s="10" t="e">
        <f t="shared" si="39"/>
        <v>#DIV/0!</v>
      </c>
      <c r="AF29" s="62"/>
      <c r="AG29" s="8">
        <f t="shared" si="50"/>
        <v>0</v>
      </c>
      <c r="AH29" s="61">
        <f t="shared" si="51"/>
        <v>0</v>
      </c>
      <c r="AI29" s="8">
        <f t="shared" si="40"/>
        <v>0</v>
      </c>
      <c r="AJ29" s="11" t="e">
        <f t="shared" si="41"/>
        <v>#DIV/0!</v>
      </c>
      <c r="AK29" s="171" t="e">
        <f t="shared" si="42"/>
        <v>#DIV/0!</v>
      </c>
      <c r="AL29" s="70">
        <v>0</v>
      </c>
      <c r="AM29" s="101"/>
      <c r="AN29" s="101">
        <v>0</v>
      </c>
      <c r="AO29" s="101">
        <f t="shared" si="43"/>
        <v>0</v>
      </c>
      <c r="AP29" s="71">
        <f t="shared" si="27"/>
        <v>0</v>
      </c>
      <c r="AQ29" s="8">
        <f t="shared" si="44"/>
        <v>0</v>
      </c>
      <c r="AR29" s="11" t="e">
        <f t="shared" si="45"/>
        <v>#DIV/0!</v>
      </c>
      <c r="AS29" s="99" t="e">
        <f t="shared" si="30"/>
        <v>#DIV/0!</v>
      </c>
      <c r="AT29" s="76"/>
      <c r="AU29" s="168">
        <f t="shared" si="22"/>
        <v>0</v>
      </c>
      <c r="AV29" s="104">
        <f t="shared" si="46"/>
        <v>0</v>
      </c>
      <c r="AW29" s="104">
        <f t="shared" si="24"/>
        <v>0</v>
      </c>
      <c r="AX29" s="184" t="e">
        <f t="shared" si="28"/>
        <v>#DIV/0!</v>
      </c>
      <c r="AY29" s="198" t="e">
        <f t="shared" si="29"/>
        <v>#DIV/0!</v>
      </c>
      <c r="AZ29" s="203"/>
    </row>
    <row r="30" spans="1:52" s="74" customFormat="1" x14ac:dyDescent="0.2">
      <c r="A30" s="148"/>
      <c r="B30" s="24">
        <f t="shared" si="35"/>
        <v>0</v>
      </c>
      <c r="C30" s="151"/>
      <c r="D30" s="25"/>
      <c r="E30" s="158"/>
      <c r="F30" s="46"/>
      <c r="G30" s="45"/>
      <c r="H30" s="27"/>
      <c r="I30" s="27"/>
      <c r="J30" s="26">
        <f t="shared" si="34"/>
        <v>0</v>
      </c>
      <c r="K30" s="26">
        <f t="shared" si="1"/>
        <v>0</v>
      </c>
      <c r="L30" s="58">
        <f t="shared" si="2"/>
        <v>0</v>
      </c>
      <c r="M30" s="58">
        <f t="shared" si="36"/>
        <v>0</v>
      </c>
      <c r="N30" s="46"/>
      <c r="O30" s="45"/>
      <c r="P30" s="25"/>
      <c r="Q30" s="27"/>
      <c r="R30" s="26">
        <f t="shared" si="4"/>
        <v>0</v>
      </c>
      <c r="S30" s="26">
        <f t="shared" si="5"/>
        <v>0</v>
      </c>
      <c r="T30" s="58">
        <f t="shared" si="6"/>
        <v>0</v>
      </c>
      <c r="U30" s="58">
        <f t="shared" si="37"/>
        <v>0</v>
      </c>
      <c r="V30" s="46">
        <v>8</v>
      </c>
      <c r="W30" s="55"/>
      <c r="X30" s="1"/>
      <c r="Y30" s="52">
        <f t="shared" si="8"/>
        <v>0</v>
      </c>
      <c r="Z30" s="58">
        <f t="shared" si="9"/>
        <v>0</v>
      </c>
      <c r="AA30" s="56">
        <f t="shared" si="47"/>
        <v>0</v>
      </c>
      <c r="AB30" s="117">
        <f t="shared" si="48"/>
        <v>0</v>
      </c>
      <c r="AC30" s="97">
        <f t="shared" si="49"/>
        <v>0</v>
      </c>
      <c r="AD30" s="8">
        <f t="shared" si="38"/>
        <v>0</v>
      </c>
      <c r="AE30" s="10" t="e">
        <f t="shared" si="39"/>
        <v>#DIV/0!</v>
      </c>
      <c r="AF30" s="62"/>
      <c r="AG30" s="8">
        <f t="shared" si="50"/>
        <v>0</v>
      </c>
      <c r="AH30" s="61">
        <f t="shared" si="51"/>
        <v>0</v>
      </c>
      <c r="AI30" s="8">
        <f t="shared" si="40"/>
        <v>0</v>
      </c>
      <c r="AJ30" s="11" t="e">
        <f t="shared" si="41"/>
        <v>#DIV/0!</v>
      </c>
      <c r="AK30" s="171" t="e">
        <f t="shared" si="42"/>
        <v>#DIV/0!</v>
      </c>
      <c r="AL30" s="70">
        <v>0</v>
      </c>
      <c r="AM30" s="101"/>
      <c r="AN30" s="101">
        <v>0</v>
      </c>
      <c r="AO30" s="101">
        <f t="shared" si="43"/>
        <v>0</v>
      </c>
      <c r="AP30" s="71">
        <f t="shared" si="27"/>
        <v>0</v>
      </c>
      <c r="AQ30" s="8">
        <f t="shared" si="44"/>
        <v>0</v>
      </c>
      <c r="AR30" s="11" t="e">
        <f t="shared" si="45"/>
        <v>#DIV/0!</v>
      </c>
      <c r="AS30" s="99" t="e">
        <f t="shared" si="30"/>
        <v>#DIV/0!</v>
      </c>
      <c r="AT30" s="76"/>
      <c r="AU30" s="168">
        <f t="shared" si="22"/>
        <v>0</v>
      </c>
      <c r="AV30" s="104">
        <f t="shared" si="46"/>
        <v>0</v>
      </c>
      <c r="AW30" s="104">
        <f t="shared" si="24"/>
        <v>0</v>
      </c>
      <c r="AX30" s="184" t="e">
        <f t="shared" si="28"/>
        <v>#DIV/0!</v>
      </c>
      <c r="AY30" s="198" t="e">
        <f t="shared" si="29"/>
        <v>#DIV/0!</v>
      </c>
      <c r="AZ30" s="203"/>
    </row>
    <row r="31" spans="1:52" s="74" customFormat="1" x14ac:dyDescent="0.2">
      <c r="A31" s="148"/>
      <c r="B31" s="24">
        <f t="shared" si="35"/>
        <v>0</v>
      </c>
      <c r="C31" s="151"/>
      <c r="D31" s="154"/>
      <c r="E31" s="158"/>
      <c r="F31" s="46"/>
      <c r="G31" s="45"/>
      <c r="H31" s="27"/>
      <c r="I31" s="27"/>
      <c r="J31" s="26">
        <f t="shared" si="34"/>
        <v>0</v>
      </c>
      <c r="K31" s="26">
        <f t="shared" si="1"/>
        <v>0</v>
      </c>
      <c r="L31" s="58">
        <f t="shared" si="2"/>
        <v>0</v>
      </c>
      <c r="M31" s="58">
        <f t="shared" si="36"/>
        <v>0</v>
      </c>
      <c r="N31" s="46"/>
      <c r="O31" s="45"/>
      <c r="P31" s="25"/>
      <c r="Q31" s="27"/>
      <c r="R31" s="26">
        <f t="shared" si="4"/>
        <v>0</v>
      </c>
      <c r="S31" s="26">
        <f t="shared" si="5"/>
        <v>0</v>
      </c>
      <c r="T31" s="58">
        <f t="shared" si="6"/>
        <v>0</v>
      </c>
      <c r="U31" s="58">
        <f t="shared" si="37"/>
        <v>0</v>
      </c>
      <c r="V31" s="46">
        <v>8</v>
      </c>
      <c r="W31" s="55"/>
      <c r="X31" s="1"/>
      <c r="Y31" s="52">
        <f t="shared" si="8"/>
        <v>0</v>
      </c>
      <c r="Z31" s="58">
        <f t="shared" si="9"/>
        <v>0</v>
      </c>
      <c r="AA31" s="56">
        <f t="shared" si="47"/>
        <v>0</v>
      </c>
      <c r="AB31" s="117">
        <f t="shared" si="48"/>
        <v>0</v>
      </c>
      <c r="AC31" s="97">
        <f t="shared" si="49"/>
        <v>0</v>
      </c>
      <c r="AD31" s="8">
        <f t="shared" si="38"/>
        <v>0</v>
      </c>
      <c r="AE31" s="10" t="e">
        <f t="shared" si="39"/>
        <v>#DIV/0!</v>
      </c>
      <c r="AF31" s="62"/>
      <c r="AG31" s="8">
        <f t="shared" si="50"/>
        <v>0</v>
      </c>
      <c r="AH31" s="61">
        <f t="shared" si="51"/>
        <v>0</v>
      </c>
      <c r="AI31" s="8">
        <f t="shared" si="40"/>
        <v>0</v>
      </c>
      <c r="AJ31" s="11" t="e">
        <f t="shared" si="41"/>
        <v>#DIV/0!</v>
      </c>
      <c r="AK31" s="171" t="e">
        <f t="shared" si="42"/>
        <v>#DIV/0!</v>
      </c>
      <c r="AL31" s="70">
        <v>0</v>
      </c>
      <c r="AM31" s="101"/>
      <c r="AN31" s="101">
        <v>0</v>
      </c>
      <c r="AO31" s="101">
        <f t="shared" si="43"/>
        <v>0</v>
      </c>
      <c r="AP31" s="71">
        <f t="shared" si="27"/>
        <v>0</v>
      </c>
      <c r="AQ31" s="8">
        <f t="shared" si="44"/>
        <v>0</v>
      </c>
      <c r="AR31" s="11" t="e">
        <f t="shared" si="45"/>
        <v>#DIV/0!</v>
      </c>
      <c r="AS31" s="99" t="e">
        <f t="shared" si="30"/>
        <v>#DIV/0!</v>
      </c>
      <c r="AT31" s="76"/>
      <c r="AU31" s="168">
        <f t="shared" si="22"/>
        <v>0</v>
      </c>
      <c r="AV31" s="104">
        <f t="shared" si="46"/>
        <v>0</v>
      </c>
      <c r="AW31" s="104">
        <f t="shared" si="24"/>
        <v>0</v>
      </c>
      <c r="AX31" s="184" t="e">
        <f t="shared" si="28"/>
        <v>#DIV/0!</v>
      </c>
      <c r="AY31" s="198" t="e">
        <f t="shared" si="29"/>
        <v>#DIV/0!</v>
      </c>
      <c r="AZ31" s="203"/>
    </row>
    <row r="32" spans="1:52" s="74" customFormat="1" x14ac:dyDescent="0.2">
      <c r="A32" s="148"/>
      <c r="B32" s="24">
        <f t="shared" si="35"/>
        <v>0</v>
      </c>
      <c r="C32" s="151"/>
      <c r="D32" s="154"/>
      <c r="E32" s="158"/>
      <c r="F32" s="46"/>
      <c r="G32" s="45"/>
      <c r="H32" s="27"/>
      <c r="I32" s="27"/>
      <c r="J32" s="26">
        <f t="shared" si="34"/>
        <v>0</v>
      </c>
      <c r="K32" s="26">
        <f t="shared" si="1"/>
        <v>0</v>
      </c>
      <c r="L32" s="58">
        <f t="shared" si="2"/>
        <v>0</v>
      </c>
      <c r="M32" s="58">
        <f t="shared" si="36"/>
        <v>0</v>
      </c>
      <c r="N32" s="46"/>
      <c r="O32" s="45"/>
      <c r="P32" s="25"/>
      <c r="Q32" s="27"/>
      <c r="R32" s="26">
        <f t="shared" si="4"/>
        <v>0</v>
      </c>
      <c r="S32" s="26">
        <f t="shared" si="5"/>
        <v>0</v>
      </c>
      <c r="T32" s="58">
        <f t="shared" si="6"/>
        <v>0</v>
      </c>
      <c r="U32" s="58">
        <f t="shared" si="37"/>
        <v>0</v>
      </c>
      <c r="V32" s="46">
        <v>8</v>
      </c>
      <c r="W32" s="55"/>
      <c r="X32" s="1"/>
      <c r="Y32" s="52">
        <f t="shared" si="8"/>
        <v>0</v>
      </c>
      <c r="Z32" s="58">
        <f t="shared" si="9"/>
        <v>0</v>
      </c>
      <c r="AA32" s="56">
        <f>B32*Z32</f>
        <v>0</v>
      </c>
      <c r="AB32" s="117">
        <f>SUM((M32*N32),(U32*V32))/(N32+V32)</f>
        <v>0</v>
      </c>
      <c r="AC32" s="97">
        <f>AB32*B32</f>
        <v>0</v>
      </c>
      <c r="AD32" s="8">
        <f t="shared" si="38"/>
        <v>0</v>
      </c>
      <c r="AE32" s="10" t="e">
        <f t="shared" si="39"/>
        <v>#DIV/0!</v>
      </c>
      <c r="AF32" s="62"/>
      <c r="AG32" s="8">
        <f>SUM(AB32,AF32)</f>
        <v>0</v>
      </c>
      <c r="AH32" s="61">
        <f>AG32*B32</f>
        <v>0</v>
      </c>
      <c r="AI32" s="8">
        <f t="shared" si="40"/>
        <v>0</v>
      </c>
      <c r="AJ32" s="11" t="e">
        <f t="shared" si="41"/>
        <v>#DIV/0!</v>
      </c>
      <c r="AK32" s="171" t="e">
        <f t="shared" si="42"/>
        <v>#DIV/0!</v>
      </c>
      <c r="AL32" s="70">
        <v>0</v>
      </c>
      <c r="AM32" s="101"/>
      <c r="AN32" s="101">
        <v>0</v>
      </c>
      <c r="AO32" s="101">
        <f t="shared" si="43"/>
        <v>0</v>
      </c>
      <c r="AP32" s="71">
        <f t="shared" si="27"/>
        <v>0</v>
      </c>
      <c r="AQ32" s="8">
        <f t="shared" si="44"/>
        <v>0</v>
      </c>
      <c r="AR32" s="11" t="e">
        <f t="shared" si="45"/>
        <v>#DIV/0!</v>
      </c>
      <c r="AS32" s="99" t="e">
        <f t="shared" si="30"/>
        <v>#DIV/0!</v>
      </c>
      <c r="AT32" s="76"/>
      <c r="AU32" s="77"/>
      <c r="AV32" s="104">
        <f>AG32+AM32+AN32+AL32+AU32+AO32</f>
        <v>0</v>
      </c>
      <c r="AW32" s="104">
        <f t="shared" si="24"/>
        <v>0</v>
      </c>
      <c r="AX32" s="184"/>
      <c r="AY32" s="198" t="e">
        <f t="shared" si="29"/>
        <v>#DIV/0!</v>
      </c>
      <c r="AZ32" s="203"/>
    </row>
    <row r="33" spans="1:52" s="74" customFormat="1" ht="12.75" x14ac:dyDescent="0.2">
      <c r="A33" s="5" t="s">
        <v>67</v>
      </c>
      <c r="B33" s="21"/>
      <c r="C33" s="21"/>
      <c r="D33" s="21"/>
      <c r="E33" s="21"/>
      <c r="F33" s="6"/>
      <c r="G33" s="5"/>
      <c r="H33" s="21"/>
      <c r="I33" s="21"/>
      <c r="J33" s="21"/>
      <c r="K33" s="21"/>
      <c r="L33" s="94"/>
      <c r="M33" s="94"/>
      <c r="N33" s="6"/>
      <c r="O33" s="5"/>
      <c r="P33" s="21"/>
      <c r="Q33" s="21"/>
      <c r="R33" s="21"/>
      <c r="S33" s="21"/>
      <c r="T33" s="94"/>
      <c r="U33" s="94"/>
      <c r="V33" s="6"/>
      <c r="W33" s="5"/>
      <c r="X33" s="21"/>
      <c r="Y33" s="21"/>
      <c r="Z33" s="94"/>
      <c r="AA33" s="6"/>
      <c r="AB33" s="119"/>
      <c r="AC33" s="21"/>
      <c r="AD33" s="21"/>
      <c r="AE33" s="6"/>
      <c r="AF33" s="5"/>
      <c r="AG33" s="21"/>
      <c r="AH33" s="21"/>
      <c r="AI33" s="21"/>
      <c r="AJ33" s="21"/>
      <c r="AK33" s="180"/>
      <c r="AL33" s="50"/>
      <c r="AM33" s="15"/>
      <c r="AN33" s="15"/>
      <c r="AO33" s="15"/>
      <c r="AP33" s="15"/>
      <c r="AQ33" s="21"/>
      <c r="AR33" s="21"/>
      <c r="AS33" s="21"/>
      <c r="AT33" s="21"/>
      <c r="AU33" s="21"/>
      <c r="AV33" s="21"/>
      <c r="AW33" s="21"/>
      <c r="AX33" s="21"/>
      <c r="AY33" s="5"/>
      <c r="AZ33" s="73"/>
    </row>
    <row r="34" spans="1:52" s="74" customFormat="1" x14ac:dyDescent="0.2">
      <c r="A34" s="145"/>
      <c r="B34" s="24">
        <f t="shared" ref="B34:B35" si="52">+C34+D34</f>
        <v>0</v>
      </c>
      <c r="C34" s="151"/>
      <c r="D34" s="25"/>
      <c r="E34" s="158"/>
      <c r="F34" s="49"/>
      <c r="G34" s="45"/>
      <c r="H34" s="27"/>
      <c r="I34" s="27"/>
      <c r="J34" s="26">
        <f t="shared" si="34"/>
        <v>0</v>
      </c>
      <c r="K34" s="26">
        <f t="shared" si="1"/>
        <v>0</v>
      </c>
      <c r="L34" s="58">
        <f t="shared" si="2"/>
        <v>0</v>
      </c>
      <c r="M34" s="58">
        <f t="shared" ref="M34:M35" si="53">IF(I34&gt;48,(L34*48/I34),L34)</f>
        <v>0</v>
      </c>
      <c r="N34" s="46"/>
      <c r="O34" s="45"/>
      <c r="P34" s="25"/>
      <c r="Q34" s="25"/>
      <c r="R34" s="26">
        <f t="shared" si="4"/>
        <v>0</v>
      </c>
      <c r="S34" s="26">
        <f t="shared" si="5"/>
        <v>0</v>
      </c>
      <c r="T34" s="58">
        <f t="shared" si="6"/>
        <v>0</v>
      </c>
      <c r="U34" s="58">
        <f t="shared" ref="U34:U35" si="54">IF(Q34&gt;48,(T34*48/Q34),T34)</f>
        <v>0</v>
      </c>
      <c r="V34" s="46">
        <v>8</v>
      </c>
      <c r="W34" s="55"/>
      <c r="X34" s="1"/>
      <c r="Y34" s="52">
        <f t="shared" si="8"/>
        <v>0</v>
      </c>
      <c r="Z34" s="58">
        <f t="shared" si="9"/>
        <v>0</v>
      </c>
      <c r="AA34" s="56">
        <f>B34*Z34</f>
        <v>0</v>
      </c>
      <c r="AB34" s="117">
        <f>SUM((M34*N34),(U34*V34))/(N34+V34)</f>
        <v>0</v>
      </c>
      <c r="AC34" s="97">
        <f>AB34*B34</f>
        <v>0</v>
      </c>
      <c r="AD34" s="8">
        <f t="shared" ref="AD34:AD35" si="55">AB34-$F$43</f>
        <v>0</v>
      </c>
      <c r="AE34" s="10" t="e">
        <f t="shared" ref="AE34:AE35" si="56">(AB34/$F$43)-1</f>
        <v>#DIV/0!</v>
      </c>
      <c r="AF34" s="62"/>
      <c r="AG34" s="8">
        <f>SUM(AB34,AF34)</f>
        <v>0</v>
      </c>
      <c r="AH34" s="61">
        <f>AG34*B34</f>
        <v>0</v>
      </c>
      <c r="AI34" s="8">
        <f t="shared" ref="AI34:AI35" si="57">AG34-$F$43</f>
        <v>0</v>
      </c>
      <c r="AJ34" s="11" t="e">
        <f t="shared" ref="AJ34:AJ35" si="58">(AG34/$F$43)-1</f>
        <v>#DIV/0!</v>
      </c>
      <c r="AK34" s="171" t="e">
        <f>+AJ34*B34</f>
        <v>#DIV/0!</v>
      </c>
      <c r="AL34" s="70">
        <v>0</v>
      </c>
      <c r="AM34" s="101"/>
      <c r="AN34" s="101">
        <v>0</v>
      </c>
      <c r="AO34" s="101">
        <f t="shared" ref="AO34:AO35" si="59">+$AO$4</f>
        <v>0</v>
      </c>
      <c r="AP34" s="71">
        <f t="shared" si="27"/>
        <v>0</v>
      </c>
      <c r="AQ34" s="8">
        <f t="shared" ref="AQ34:AQ35" si="60">AP34-$F$43</f>
        <v>0</v>
      </c>
      <c r="AR34" s="11" t="e">
        <f t="shared" ref="AR34:AR35" si="61">(AP34/$F$43)-1</f>
        <v>#DIV/0!</v>
      </c>
      <c r="AS34" s="99" t="e">
        <f t="shared" si="30"/>
        <v>#DIV/0!</v>
      </c>
      <c r="AT34" s="76"/>
      <c r="AU34" s="168">
        <f t="shared" ref="AU34:AU35" si="62">$AU$4</f>
        <v>0</v>
      </c>
      <c r="AV34" s="104">
        <f t="shared" ref="AV34:AV35" si="63">AG34+AM34+AN34+AL34+AU34+AO34</f>
        <v>0</v>
      </c>
      <c r="AW34" s="104">
        <f t="shared" si="24"/>
        <v>0</v>
      </c>
      <c r="AX34" s="184" t="e">
        <f>(+AV34/$F$43)-1</f>
        <v>#DIV/0!</v>
      </c>
      <c r="AY34" s="198" t="e">
        <f t="shared" si="29"/>
        <v>#DIV/0!</v>
      </c>
      <c r="AZ34" s="203"/>
    </row>
    <row r="35" spans="1:52" s="74" customFormat="1" x14ac:dyDescent="0.2">
      <c r="A35" s="145"/>
      <c r="B35" s="24">
        <f t="shared" si="52"/>
        <v>0</v>
      </c>
      <c r="C35" s="151"/>
      <c r="D35" s="25"/>
      <c r="E35" s="158"/>
      <c r="F35" s="49"/>
      <c r="G35" s="45"/>
      <c r="H35" s="27"/>
      <c r="I35" s="27"/>
      <c r="J35" s="26">
        <f t="shared" si="34"/>
        <v>0</v>
      </c>
      <c r="K35" s="26">
        <f t="shared" si="1"/>
        <v>0</v>
      </c>
      <c r="L35" s="58">
        <f t="shared" si="2"/>
        <v>0</v>
      </c>
      <c r="M35" s="58">
        <f t="shared" si="53"/>
        <v>0</v>
      </c>
      <c r="N35" s="46"/>
      <c r="O35" s="45"/>
      <c r="P35" s="25"/>
      <c r="Q35" s="25"/>
      <c r="R35" s="26">
        <f t="shared" si="4"/>
        <v>0</v>
      </c>
      <c r="S35" s="26">
        <f t="shared" si="5"/>
        <v>0</v>
      </c>
      <c r="T35" s="58">
        <f t="shared" si="6"/>
        <v>0</v>
      </c>
      <c r="U35" s="58">
        <f t="shared" si="54"/>
        <v>0</v>
      </c>
      <c r="V35" s="46">
        <v>8</v>
      </c>
      <c r="W35" s="55"/>
      <c r="X35" s="1"/>
      <c r="Y35" s="52">
        <f t="shared" si="8"/>
        <v>0</v>
      </c>
      <c r="Z35" s="58">
        <f t="shared" si="9"/>
        <v>0</v>
      </c>
      <c r="AA35" s="56">
        <f>B35*Z35</f>
        <v>0</v>
      </c>
      <c r="AB35" s="117">
        <f>SUM((M35*N35),(U35*V35))/(N35+V35)</f>
        <v>0</v>
      </c>
      <c r="AC35" s="97">
        <f>AB35*B35</f>
        <v>0</v>
      </c>
      <c r="AD35" s="8">
        <f t="shared" si="55"/>
        <v>0</v>
      </c>
      <c r="AE35" s="10" t="e">
        <f t="shared" si="56"/>
        <v>#DIV/0!</v>
      </c>
      <c r="AF35" s="62"/>
      <c r="AG35" s="8">
        <f>SUM(AB35,AF35)</f>
        <v>0</v>
      </c>
      <c r="AH35" s="61">
        <f>AG35*B35</f>
        <v>0</v>
      </c>
      <c r="AI35" s="8">
        <f t="shared" si="57"/>
        <v>0</v>
      </c>
      <c r="AJ35" s="11" t="e">
        <f t="shared" si="58"/>
        <v>#DIV/0!</v>
      </c>
      <c r="AK35" s="171" t="e">
        <f>+AJ35*B35</f>
        <v>#DIV/0!</v>
      </c>
      <c r="AL35" s="70">
        <v>0</v>
      </c>
      <c r="AM35" s="101"/>
      <c r="AN35" s="101">
        <v>0</v>
      </c>
      <c r="AO35" s="101">
        <f t="shared" si="59"/>
        <v>0</v>
      </c>
      <c r="AP35" s="71">
        <f t="shared" si="27"/>
        <v>0</v>
      </c>
      <c r="AQ35" s="8">
        <f t="shared" si="60"/>
        <v>0</v>
      </c>
      <c r="AR35" s="11" t="e">
        <f t="shared" si="61"/>
        <v>#DIV/0!</v>
      </c>
      <c r="AS35" s="99" t="e">
        <f t="shared" si="30"/>
        <v>#DIV/0!</v>
      </c>
      <c r="AT35" s="76"/>
      <c r="AU35" s="168">
        <f t="shared" si="62"/>
        <v>0</v>
      </c>
      <c r="AV35" s="104">
        <f t="shared" si="63"/>
        <v>0</v>
      </c>
      <c r="AW35" s="104">
        <f t="shared" si="24"/>
        <v>0</v>
      </c>
      <c r="AX35" s="184" t="e">
        <f>(+AV35/$F$43)-1</f>
        <v>#DIV/0!</v>
      </c>
      <c r="AY35" s="198" t="e">
        <f t="shared" si="29"/>
        <v>#DIV/0!</v>
      </c>
      <c r="AZ35" s="203"/>
    </row>
    <row r="36" spans="1:52" s="74" customFormat="1" ht="12.75" x14ac:dyDescent="0.2">
      <c r="A36" s="5" t="s">
        <v>36</v>
      </c>
      <c r="B36" s="21"/>
      <c r="C36" s="21"/>
      <c r="D36" s="21"/>
      <c r="E36" s="21"/>
      <c r="F36" s="6"/>
      <c r="G36" s="5"/>
      <c r="H36" s="21"/>
      <c r="I36" s="21"/>
      <c r="J36" s="21"/>
      <c r="K36" s="21"/>
      <c r="L36" s="94"/>
      <c r="M36" s="94"/>
      <c r="N36" s="6"/>
      <c r="O36" s="5"/>
      <c r="P36" s="21"/>
      <c r="Q36" s="21"/>
      <c r="R36" s="21"/>
      <c r="S36" s="21"/>
      <c r="T36" s="94"/>
      <c r="U36" s="94"/>
      <c r="V36" s="6"/>
      <c r="W36" s="5"/>
      <c r="X36" s="21"/>
      <c r="Y36" s="21"/>
      <c r="Z36" s="94"/>
      <c r="AA36" s="6"/>
      <c r="AB36" s="119"/>
      <c r="AC36" s="21"/>
      <c r="AD36" s="21"/>
      <c r="AE36" s="6"/>
      <c r="AF36" s="5"/>
      <c r="AG36" s="21"/>
      <c r="AH36" s="21"/>
      <c r="AI36" s="21"/>
      <c r="AJ36" s="21"/>
      <c r="AK36" s="180"/>
      <c r="AL36" s="50"/>
      <c r="AM36" s="15"/>
      <c r="AN36" s="15"/>
      <c r="AO36" s="15"/>
      <c r="AP36" s="15"/>
      <c r="AQ36" s="21"/>
      <c r="AR36" s="21"/>
      <c r="AS36" s="21"/>
      <c r="AT36" s="21"/>
      <c r="AU36" s="21"/>
      <c r="AV36" s="21"/>
      <c r="AW36" s="21"/>
      <c r="AX36" s="21"/>
      <c r="AY36" s="5"/>
      <c r="AZ36" s="73"/>
    </row>
    <row r="37" spans="1:52" s="74" customFormat="1" ht="12.75" x14ac:dyDescent="0.2">
      <c r="A37" s="150"/>
      <c r="B37" s="24">
        <f t="shared" ref="B37:B38" si="64">+C37+D37</f>
        <v>0</v>
      </c>
      <c r="C37" s="27"/>
      <c r="D37" s="25"/>
      <c r="E37" s="158"/>
      <c r="F37" s="49"/>
      <c r="G37" s="47"/>
      <c r="H37" s="9"/>
      <c r="I37" s="9"/>
      <c r="J37" s="26">
        <f t="shared" si="34"/>
        <v>0</v>
      </c>
      <c r="K37" s="26">
        <f t="shared" si="1"/>
        <v>0</v>
      </c>
      <c r="L37" s="58">
        <f t="shared" si="2"/>
        <v>0</v>
      </c>
      <c r="M37" s="58">
        <f t="shared" ref="M37:M38" si="65">IF(I37&gt;48,(L37*48/I37),L37)</f>
        <v>0</v>
      </c>
      <c r="N37" s="46"/>
      <c r="O37" s="45"/>
      <c r="P37" s="25"/>
      <c r="Q37" s="25"/>
      <c r="R37" s="26">
        <f t="shared" si="4"/>
        <v>0</v>
      </c>
      <c r="S37" s="26">
        <f t="shared" si="5"/>
        <v>0</v>
      </c>
      <c r="T37" s="58">
        <f t="shared" si="6"/>
        <v>0</v>
      </c>
      <c r="U37" s="58">
        <f t="shared" ref="U37:U38" si="66">IF(Q37&gt;48,(T37*48/Q37),T37)</f>
        <v>0</v>
      </c>
      <c r="V37" s="46">
        <v>8</v>
      </c>
      <c r="W37" s="54"/>
      <c r="X37" s="2"/>
      <c r="Y37" s="52">
        <f t="shared" si="8"/>
        <v>0</v>
      </c>
      <c r="Z37" s="58">
        <f t="shared" si="9"/>
        <v>0</v>
      </c>
      <c r="AA37" s="56">
        <f>B37*Z37</f>
        <v>0</v>
      </c>
      <c r="AB37" s="117">
        <f>SUM((M37*N37),(U37*V37))/(N37+V37)</f>
        <v>0</v>
      </c>
      <c r="AC37" s="97">
        <f>AB37*B37</f>
        <v>0</v>
      </c>
      <c r="AD37" s="8">
        <f t="shared" ref="AD37:AD38" si="67">AB37-$F$43</f>
        <v>0</v>
      </c>
      <c r="AE37" s="10" t="e">
        <f t="shared" ref="AE37:AE38" si="68">(AB37/$F$43)-1</f>
        <v>#DIV/0!</v>
      </c>
      <c r="AF37" s="62"/>
      <c r="AG37" s="8">
        <f>SUM(AB37,AF37)</f>
        <v>0</v>
      </c>
      <c r="AH37" s="61">
        <f>AG37*B37</f>
        <v>0</v>
      </c>
      <c r="AI37" s="8">
        <f t="shared" ref="AI37:AI38" si="69">AG37-$F$43</f>
        <v>0</v>
      </c>
      <c r="AJ37" s="11" t="e">
        <f t="shared" ref="AJ37:AJ38" si="70">(AG37/$F$43)-1</f>
        <v>#DIV/0!</v>
      </c>
      <c r="AK37" s="171" t="e">
        <f>+AJ37*B37</f>
        <v>#DIV/0!</v>
      </c>
      <c r="AL37" s="70">
        <v>0</v>
      </c>
      <c r="AM37" s="101"/>
      <c r="AN37" s="101">
        <v>0</v>
      </c>
      <c r="AO37" s="101">
        <f t="shared" ref="AO37:AO38" si="71">+$AO$4</f>
        <v>0</v>
      </c>
      <c r="AP37" s="71">
        <f t="shared" si="27"/>
        <v>0</v>
      </c>
      <c r="AQ37" s="8">
        <f t="shared" ref="AQ37:AQ38" si="72">AP37-$F$43</f>
        <v>0</v>
      </c>
      <c r="AR37" s="11" t="e">
        <f t="shared" ref="AR37:AR38" si="73">(AP37/$F$43)-1</f>
        <v>#DIV/0!</v>
      </c>
      <c r="AS37" s="173" t="e">
        <f>+AR37*B37</f>
        <v>#DIV/0!</v>
      </c>
      <c r="AT37" s="174"/>
      <c r="AU37" s="168">
        <f t="shared" ref="AU37:AU38" si="74">$AU$4</f>
        <v>0</v>
      </c>
      <c r="AV37" s="104">
        <f t="shared" ref="AV37:AV38" si="75">AG37+AM37+AN37+AL37+AU37+AO37</f>
        <v>0</v>
      </c>
      <c r="AW37" s="175">
        <f t="shared" si="24"/>
        <v>0</v>
      </c>
      <c r="AX37" s="185" t="e">
        <f>(+AV37/$F$43)-1</f>
        <v>#DIV/0!</v>
      </c>
      <c r="AY37" s="199" t="e">
        <f t="shared" si="29"/>
        <v>#DIV/0!</v>
      </c>
      <c r="AZ37" s="203"/>
    </row>
    <row r="38" spans="1:52" s="74" customFormat="1" ht="13.5" thickBot="1" x14ac:dyDescent="0.25">
      <c r="A38" s="150"/>
      <c r="B38" s="24">
        <f t="shared" si="64"/>
        <v>0</v>
      </c>
      <c r="C38" s="27"/>
      <c r="D38" s="25"/>
      <c r="E38" s="158"/>
      <c r="F38" s="49"/>
      <c r="G38" s="108"/>
      <c r="H38" s="109"/>
      <c r="I38" s="109"/>
      <c r="J38" s="48">
        <f t="shared" si="34"/>
        <v>0</v>
      </c>
      <c r="K38" s="48">
        <f t="shared" si="1"/>
        <v>0</v>
      </c>
      <c r="L38" s="110">
        <f t="shared" si="2"/>
        <v>0</v>
      </c>
      <c r="M38" s="110">
        <f t="shared" si="65"/>
        <v>0</v>
      </c>
      <c r="N38" s="51"/>
      <c r="O38" s="192"/>
      <c r="P38" s="193"/>
      <c r="Q38" s="193"/>
      <c r="R38" s="48">
        <f t="shared" si="4"/>
        <v>0</v>
      </c>
      <c r="S38" s="48">
        <f t="shared" si="5"/>
        <v>0</v>
      </c>
      <c r="T38" s="110">
        <f t="shared" si="6"/>
        <v>0</v>
      </c>
      <c r="U38" s="110">
        <f t="shared" si="66"/>
        <v>0</v>
      </c>
      <c r="V38" s="51">
        <v>8</v>
      </c>
      <c r="W38" s="78"/>
      <c r="X38" s="79"/>
      <c r="Y38" s="114">
        <f t="shared" si="8"/>
        <v>0</v>
      </c>
      <c r="Z38" s="110">
        <f t="shared" si="9"/>
        <v>0</v>
      </c>
      <c r="AA38" s="57">
        <f>B38*Z38</f>
        <v>0</v>
      </c>
      <c r="AB38" s="120">
        <f>SUM((M38*N38),(U38*V38))/(N38+V38)</f>
        <v>0</v>
      </c>
      <c r="AC38" s="116">
        <f>AB38*B38</f>
        <v>0</v>
      </c>
      <c r="AD38" s="59">
        <f t="shared" si="67"/>
        <v>0</v>
      </c>
      <c r="AE38" s="60" t="e">
        <f t="shared" si="68"/>
        <v>#DIV/0!</v>
      </c>
      <c r="AF38" s="63"/>
      <c r="AG38" s="59">
        <f>SUM(AB38,AF38)</f>
        <v>0</v>
      </c>
      <c r="AH38" s="64">
        <f>AG38*B38</f>
        <v>0</v>
      </c>
      <c r="AI38" s="59">
        <f t="shared" si="69"/>
        <v>0</v>
      </c>
      <c r="AJ38" s="65" t="e">
        <f t="shared" si="70"/>
        <v>#DIV/0!</v>
      </c>
      <c r="AK38" s="172" t="e">
        <f>+AJ38*B38</f>
        <v>#DIV/0!</v>
      </c>
      <c r="AL38" s="67">
        <v>0</v>
      </c>
      <c r="AM38" s="126"/>
      <c r="AN38" s="126">
        <v>0</v>
      </c>
      <c r="AO38" s="126">
        <f t="shared" si="71"/>
        <v>0</v>
      </c>
      <c r="AP38" s="68">
        <f t="shared" si="27"/>
        <v>0</v>
      </c>
      <c r="AQ38" s="59">
        <f t="shared" si="72"/>
        <v>0</v>
      </c>
      <c r="AR38" s="65" t="e">
        <f t="shared" si="73"/>
        <v>#DIV/0!</v>
      </c>
      <c r="AS38" s="181" t="e">
        <f>+AR38*B38</f>
        <v>#DIV/0!</v>
      </c>
      <c r="AT38" s="127"/>
      <c r="AU38" s="169">
        <f t="shared" si="74"/>
        <v>0</v>
      </c>
      <c r="AV38" s="165">
        <f t="shared" si="75"/>
        <v>0</v>
      </c>
      <c r="AW38" s="182">
        <f t="shared" si="24"/>
        <v>0</v>
      </c>
      <c r="AX38" s="186" t="e">
        <f>(+AV38/$F$43)-1</f>
        <v>#DIV/0!</v>
      </c>
      <c r="AY38" s="200" t="e">
        <f t="shared" si="29"/>
        <v>#DIV/0!</v>
      </c>
      <c r="AZ38" s="204"/>
    </row>
    <row r="39" spans="1:52" s="74" customFormat="1" ht="12.75" x14ac:dyDescent="0.2">
      <c r="A39" s="129" t="s">
        <v>37</v>
      </c>
      <c r="B39" s="81">
        <f>SUM(B5:B35)</f>
        <v>0</v>
      </c>
      <c r="C39" s="7"/>
      <c r="D39" s="7"/>
      <c r="E39" s="7"/>
      <c r="F39" s="7"/>
      <c r="G39" s="7"/>
      <c r="H39" s="7"/>
      <c r="I39" s="7"/>
      <c r="J39" s="7"/>
      <c r="K39" s="7"/>
      <c r="L39" s="44"/>
      <c r="M39" s="44"/>
      <c r="N39" s="7"/>
      <c r="O39" s="7"/>
      <c r="P39" s="7"/>
      <c r="Q39" s="7"/>
      <c r="R39" s="7"/>
      <c r="S39" s="7"/>
      <c r="T39" s="44"/>
      <c r="U39" s="7"/>
      <c r="V39" s="7"/>
      <c r="W39" s="7"/>
      <c r="X39" s="7"/>
      <c r="Y39" s="7"/>
      <c r="Z39" s="82"/>
      <c r="AA39" s="33" t="e">
        <f>SUM(AA4:AA38)/B39</f>
        <v>#DIV/0!</v>
      </c>
      <c r="AB39" s="44"/>
      <c r="AC39" s="33" t="e">
        <f>SUM(AC4:AC38)/$B$39</f>
        <v>#DIV/0!</v>
      </c>
      <c r="AD39" s="7"/>
      <c r="AE39" s="7"/>
      <c r="AF39" s="7"/>
      <c r="AG39" s="7"/>
      <c r="AH39" s="33" t="e">
        <f>SUM(AH4:AH38)/$B$39</f>
        <v>#DIV/0!</v>
      </c>
      <c r="AI39" s="7"/>
      <c r="AJ39" s="20"/>
      <c r="AK39" s="42" t="e">
        <f>SUM(AK4:AK38)/B39</f>
        <v>#DIV/0!</v>
      </c>
      <c r="AL39" s="80"/>
      <c r="AM39" s="80"/>
      <c r="AN39" s="80"/>
      <c r="AO39" s="80"/>
      <c r="AP39" s="80"/>
      <c r="AQ39" s="7"/>
      <c r="AR39" s="83"/>
      <c r="AS39" s="66" t="e">
        <f>SUM(AS4:AS38)/$B$39</f>
        <v>#DIV/0!</v>
      </c>
      <c r="AT39" s="18"/>
      <c r="AU39" s="18"/>
      <c r="AV39" s="18"/>
      <c r="AW39" s="18"/>
      <c r="AX39" s="20"/>
      <c r="AY39" s="18"/>
      <c r="AZ39" s="18"/>
    </row>
    <row r="40" spans="1:52" x14ac:dyDescent="0.25">
      <c r="AA40" s="31"/>
      <c r="AJ40" s="41"/>
      <c r="AK40" s="40"/>
    </row>
    <row r="41" spans="1:52" ht="18.75" x14ac:dyDescent="0.3">
      <c r="B41" s="233" t="s">
        <v>38</v>
      </c>
      <c r="C41" s="233"/>
      <c r="D41" s="233"/>
      <c r="E41" s="233"/>
      <c r="F41" s="137"/>
      <c r="I41" t="s">
        <v>0</v>
      </c>
      <c r="AA41" s="31"/>
    </row>
    <row r="42" spans="1:52" x14ac:dyDescent="0.25">
      <c r="AA42" s="31"/>
    </row>
    <row r="43" spans="1:52" ht="15.75" customHeight="1" x14ac:dyDescent="0.3">
      <c r="A43" s="3"/>
      <c r="B43" s="233" t="s">
        <v>39</v>
      </c>
      <c r="C43" s="233"/>
      <c r="D43" s="233"/>
      <c r="E43" s="233"/>
      <c r="F43" s="12"/>
    </row>
    <row r="44" spans="1:52" ht="18.75" x14ac:dyDescent="0.3">
      <c r="B44" s="233" t="s">
        <v>68</v>
      </c>
      <c r="C44" s="233"/>
      <c r="D44" s="233"/>
      <c r="E44" s="233"/>
      <c r="F44" s="12"/>
      <c r="H44" s="136"/>
    </row>
    <row r="46" spans="1:52" ht="56.25" x14ac:dyDescent="0.25">
      <c r="A46" s="220" t="s">
        <v>42</v>
      </c>
      <c r="B46" s="143" t="e">
        <f>+AK39</f>
        <v>#DIV/0!</v>
      </c>
    </row>
    <row r="47" spans="1:52" ht="57.75" customHeight="1" x14ac:dyDescent="0.25">
      <c r="A47" s="220" t="s">
        <v>43</v>
      </c>
      <c r="B47" s="142" t="e">
        <f>+AS39</f>
        <v>#DIV/0!</v>
      </c>
    </row>
    <row r="49" spans="1:2" x14ac:dyDescent="0.25">
      <c r="A49" s="138" t="s">
        <v>50</v>
      </c>
    </row>
    <row r="50" spans="1:2" ht="56.25" x14ac:dyDescent="0.25">
      <c r="A50" s="220" t="s">
        <v>42</v>
      </c>
      <c r="B50" s="142" t="e">
        <f>SUM(AK5,AK7,AK8,AK9,AK10,AK11,AK12,AK13,AK14,AK15, AK16, AK17, AK18, AK19, AK20, AK21,AK22,AK37,AK38)/SUM(B5,B7,B8,B9,B10,B11,B12,B13,B14,B15, B16, B17, B18,B19,B20,B21,B22,B37,B38)</f>
        <v>#DIV/0!</v>
      </c>
    </row>
    <row r="51" spans="1:2" ht="56.25" x14ac:dyDescent="0.25">
      <c r="A51" s="220" t="s">
        <v>43</v>
      </c>
      <c r="B51" s="142" t="e">
        <f>SUM(AS5,AS7,AS8,AS9,AS10,AS11,AS12,AS13,AS14,AS15,AS16,AS17,AS18,AS19,AS20,AS21,AS22,AS37,AS38)/SUM(B5,B7,B8,B9,B10,B11,B12,B13,B14,B15,B16,B17,B18,B19,B20,B21,B22,B37,B38)</f>
        <v>#DIV/0!</v>
      </c>
    </row>
    <row r="53" spans="1:2" x14ac:dyDescent="0.25">
      <c r="A53" s="138" t="s">
        <v>49</v>
      </c>
      <c r="B53" s="139" t="s">
        <v>48</v>
      </c>
    </row>
    <row r="54" spans="1:2" ht="37.5" x14ac:dyDescent="0.25">
      <c r="A54" s="220" t="s">
        <v>40</v>
      </c>
      <c r="B54" s="217"/>
    </row>
    <row r="55" spans="1:2" ht="37.5" x14ac:dyDescent="0.25">
      <c r="A55" s="220" t="s">
        <v>41</v>
      </c>
      <c r="B55" s="217"/>
    </row>
    <row r="56" spans="1:2" ht="56.25" x14ac:dyDescent="0.25">
      <c r="A56" s="220" t="s">
        <v>42</v>
      </c>
      <c r="B56" s="218" t="e">
        <f>+B46</f>
        <v>#DIV/0!</v>
      </c>
    </row>
    <row r="57" spans="1:2" ht="56.25" x14ac:dyDescent="0.25">
      <c r="A57" s="220" t="s">
        <v>43</v>
      </c>
      <c r="B57" s="219" t="e">
        <f>+B47</f>
        <v>#DIV/0!</v>
      </c>
    </row>
    <row r="58" spans="1:2" ht="56.25" x14ac:dyDescent="0.25">
      <c r="A58" s="220" t="s">
        <v>44</v>
      </c>
      <c r="B58" s="217"/>
    </row>
    <row r="59" spans="1:2" ht="37.5" x14ac:dyDescent="0.25">
      <c r="A59" s="220" t="s">
        <v>45</v>
      </c>
      <c r="B59" s="217"/>
    </row>
    <row r="60" spans="1:2" ht="56.25" x14ac:dyDescent="0.25">
      <c r="A60" s="220" t="s">
        <v>46</v>
      </c>
      <c r="B60" s="217"/>
    </row>
    <row r="61" spans="1:2" ht="37.5" x14ac:dyDescent="0.25">
      <c r="A61" s="220" t="s">
        <v>47</v>
      </c>
      <c r="B61" s="217"/>
    </row>
    <row r="63" spans="1:2" x14ac:dyDescent="0.25">
      <c r="A63" s="138" t="s">
        <v>50</v>
      </c>
      <c r="B63" s="139" t="s">
        <v>48</v>
      </c>
    </row>
    <row r="64" spans="1:2" ht="37.5" x14ac:dyDescent="0.25">
      <c r="A64" s="220" t="s">
        <v>40</v>
      </c>
      <c r="B64" s="140"/>
    </row>
    <row r="65" spans="1:2" ht="37.5" x14ac:dyDescent="0.25">
      <c r="A65" s="220" t="s">
        <v>41</v>
      </c>
      <c r="B65" s="140"/>
    </row>
    <row r="66" spans="1:2" ht="56.25" x14ac:dyDescent="0.25">
      <c r="A66" s="220" t="s">
        <v>42</v>
      </c>
      <c r="B66" s="144" t="e">
        <f>+B50</f>
        <v>#DIV/0!</v>
      </c>
    </row>
    <row r="67" spans="1:2" ht="56.25" x14ac:dyDescent="0.25">
      <c r="A67" s="220" t="s">
        <v>43</v>
      </c>
      <c r="B67" s="141" t="e">
        <f>+B51</f>
        <v>#DIV/0!</v>
      </c>
    </row>
    <row r="68" spans="1:2" ht="56.25" x14ac:dyDescent="0.25">
      <c r="A68" s="220" t="s">
        <v>44</v>
      </c>
      <c r="B68" s="140"/>
    </row>
    <row r="69" spans="1:2" ht="37.5" x14ac:dyDescent="0.25">
      <c r="A69" s="220" t="s">
        <v>45</v>
      </c>
      <c r="B69" s="140"/>
    </row>
    <row r="70" spans="1:2" ht="56.25" x14ac:dyDescent="0.25">
      <c r="A70" s="220" t="s">
        <v>46</v>
      </c>
      <c r="B70" s="140"/>
    </row>
    <row r="71" spans="1:2" ht="37.5" x14ac:dyDescent="0.25">
      <c r="A71" s="220" t="s">
        <v>47</v>
      </c>
      <c r="B71" s="140"/>
    </row>
  </sheetData>
  <mergeCells count="11">
    <mergeCell ref="B44:E44"/>
    <mergeCell ref="A1:AJ1"/>
    <mergeCell ref="G2:N2"/>
    <mergeCell ref="O2:V2"/>
    <mergeCell ref="AB2:AE2"/>
    <mergeCell ref="B41:E41"/>
    <mergeCell ref="AL2:AY2"/>
    <mergeCell ref="AF2:AK2"/>
    <mergeCell ref="W2:AA2"/>
    <mergeCell ref="B4:D4"/>
    <mergeCell ref="B43:E43"/>
  </mergeCells>
  <conditionalFormatting sqref="AJ5 AJ34:AJ35 AJ37:AJ38 AJ7:AJ22 AJ24:AJ32">
    <cfRule type="cellIs" dxfId="8" priority="19" operator="lessThan">
      <formula>0</formula>
    </cfRule>
  </conditionalFormatting>
  <conditionalFormatting sqref="AR5 AR34:AR35 AR37:AR38 AR7:AR22 AR24:AR32">
    <cfRule type="cellIs" dxfId="7" priority="18" operator="lessThan">
      <formula>0</formula>
    </cfRule>
  </conditionalFormatting>
  <conditionalFormatting sqref="I5 I7 I24:I32 I34:I35 I37:I38 I9:I22">
    <cfRule type="cellIs" dxfId="6" priority="17" operator="lessThan">
      <formula>48</formula>
    </cfRule>
  </conditionalFormatting>
  <conditionalFormatting sqref="Q5">
    <cfRule type="cellIs" dxfId="5" priority="16" operator="lessThan">
      <formula>48</formula>
    </cfRule>
  </conditionalFormatting>
  <conditionalFormatting sqref="K5 K7:K22 K24:K32 K34:K35 K37:K38 S7:S22 S24:S32 S34:S35 S37:S38">
    <cfRule type="cellIs" dxfId="4" priority="15" operator="lessThan">
      <formula>$F$41</formula>
    </cfRule>
  </conditionalFormatting>
  <conditionalFormatting sqref="S5">
    <cfRule type="cellIs" dxfId="3" priority="14" operator="lessThan">
      <formula>$F$41</formula>
    </cfRule>
  </conditionalFormatting>
  <conditionalFormatting sqref="I8">
    <cfRule type="cellIs" dxfId="2" priority="13" operator="lessThan">
      <formula>48</formula>
    </cfRule>
  </conditionalFormatting>
  <conditionalFormatting sqref="Q7:Q22">
    <cfRule type="cellIs" dxfId="1" priority="2" operator="lessThan">
      <formula>48</formula>
    </cfRule>
  </conditionalFormatting>
  <conditionalFormatting sqref="Q24:Q32">
    <cfRule type="cellIs" dxfId="0" priority="1" operator="lessThan">
      <formula>48</formula>
    </cfRule>
  </conditionalFormatting>
  <printOptions horizontalCentered="1"/>
  <pageMargins left="0" right="0" top="0.74803149606299213" bottom="0.74803149606299213" header="0" footer="0"/>
  <pageSetup paperSize="9" scale="28"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Grillo</dc:creator>
  <cp:lastModifiedBy>Yseult Ensor</cp:lastModifiedBy>
  <cp:lastPrinted>2018-06-02T16:00:39Z</cp:lastPrinted>
  <dcterms:created xsi:type="dcterms:W3CDTF">2018-04-04T16:27:55Z</dcterms:created>
  <dcterms:modified xsi:type="dcterms:W3CDTF">2019-06-13T10:21:16Z</dcterms:modified>
</cp:coreProperties>
</file>