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Annex 8\"/>
    </mc:Choice>
  </mc:AlternateContent>
  <xr:revisionPtr revIDLastSave="0" documentId="8_{44C6FFD1-E08F-49B8-8E98-A3040703951E}"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110" yWindow="-110" windowWidth="19420" windowHeight="1042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 i="9" l="1"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C8" i="16" l="1"/>
  <c r="B3" i="22"/>
  <c r="H1" i="30"/>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S42" i="22" s="1"/>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L133" i="22"/>
  <c r="CL135" i="22"/>
  <c r="CL104" i="22"/>
  <c r="CS104" i="22" s="1"/>
  <c r="H108" i="24" s="1"/>
  <c r="H106" i="43" s="1"/>
  <c r="CL102" i="22"/>
  <c r="CS102" i="22" s="1"/>
  <c r="H106" i="24" s="1"/>
  <c r="H104" i="43" s="1"/>
  <c r="CL99" i="22"/>
  <c r="CS99" i="22" s="1"/>
  <c r="H103" i="24" s="1"/>
  <c r="H101" i="43" s="1"/>
  <c r="CL106" i="22"/>
  <c r="CL108" i="22"/>
  <c r="CL149" i="22"/>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98" i="22"/>
  <c r="H102" i="24" s="1"/>
  <c r="H100"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CS149" i="22"/>
  <c r="H154" i="24" s="1"/>
  <c r="H152"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CR54" i="22" s="1"/>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CR74" i="22" s="1"/>
  <c r="I77" i="24" s="1"/>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CR17" i="22" s="1"/>
  <c r="W199" i="22"/>
  <c r="AH61" i="22"/>
  <c r="AH62" i="22"/>
  <c r="W129" i="22"/>
  <c r="W24" i="22"/>
  <c r="BD64" i="22"/>
  <c r="AH86" i="22"/>
  <c r="W202" i="22"/>
  <c r="CR202" i="22" s="1"/>
  <c r="I208" i="24" s="1"/>
  <c r="W84" i="22"/>
  <c r="CR84" i="22" s="1"/>
  <c r="I87" i="24" s="1"/>
  <c r="AH126" i="22"/>
  <c r="BD121" i="22"/>
  <c r="AS55" i="22"/>
  <c r="W175" i="22"/>
  <c r="BD16" i="22"/>
  <c r="AH37" i="22"/>
  <c r="W127" i="22"/>
  <c r="CR127" i="22" s="1"/>
  <c r="I131" i="24" s="1"/>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CR252" i="22" s="1"/>
  <c r="I259" i="24" s="1"/>
  <c r="W178" i="22"/>
  <c r="CR178" i="22" s="1"/>
  <c r="I184" i="24" s="1"/>
  <c r="AS188" i="22"/>
  <c r="AH110" i="22"/>
  <c r="W87" i="22"/>
  <c r="CR87" i="22" s="1"/>
  <c r="I90" i="24" s="1"/>
  <c r="W31" i="22"/>
  <c r="CR31" i="22" s="1"/>
  <c r="I33" i="24" s="1"/>
  <c r="W231" i="22"/>
  <c r="BD22" i="22"/>
  <c r="AH13" i="22"/>
  <c r="W28" i="22"/>
  <c r="CR28" i="22" s="1"/>
  <c r="I30" i="24" s="1"/>
  <c r="BD153" i="22"/>
  <c r="AH247" i="22"/>
  <c r="W218" i="22"/>
  <c r="W124" i="22"/>
  <c r="CR124" i="22" s="1"/>
  <c r="I128" i="24" s="1"/>
  <c r="W63" i="22"/>
  <c r="BD237" i="22"/>
  <c r="W209" i="22"/>
  <c r="BD33" i="22"/>
  <c r="W22" i="22"/>
  <c r="AH58" i="22"/>
  <c r="W241" i="22"/>
  <c r="BD166" i="22"/>
  <c r="W192" i="22"/>
  <c r="CR192" i="22" s="1"/>
  <c r="I198" i="24" s="1"/>
  <c r="AH238" i="22"/>
  <c r="AS121" i="22"/>
  <c r="W189" i="22"/>
  <c r="W244" i="22"/>
  <c r="AS237" i="22"/>
  <c r="AH251" i="22"/>
  <c r="AS251" i="22"/>
  <c r="W73" i="22"/>
  <c r="W37" i="22"/>
  <c r="CR37" i="22" s="1"/>
  <c r="I39" i="24" s="1"/>
  <c r="W52" i="22"/>
  <c r="AH236" i="22"/>
  <c r="W223" i="22"/>
  <c r="W201" i="22"/>
  <c r="AS159" i="22"/>
  <c r="AH170" i="22"/>
  <c r="W15" i="22"/>
  <c r="W114" i="22"/>
  <c r="CR114" i="22" s="1"/>
  <c r="I118" i="24" s="1"/>
  <c r="W78" i="22"/>
  <c r="CR78" i="22" s="1"/>
  <c r="I81" i="24" s="1"/>
  <c r="BD156" i="22"/>
  <c r="AH65" i="22"/>
  <c r="W121" i="22"/>
  <c r="BD66" i="22"/>
  <c r="AH158" i="22"/>
  <c r="W11" i="22"/>
  <c r="W113" i="22"/>
  <c r="CR113" i="22" s="1"/>
  <c r="I117" i="24" s="1"/>
  <c r="W68" i="22"/>
  <c r="CR68" i="22" s="1"/>
  <c r="BD46" i="22"/>
  <c r="W249" i="22"/>
  <c r="W177" i="22"/>
  <c r="W169" i="22"/>
  <c r="W18" i="22"/>
  <c r="AH111" i="22"/>
  <c r="AH249" i="22"/>
  <c r="BD81" i="22"/>
  <c r="AH222" i="22"/>
  <c r="AH181" i="22"/>
  <c r="BD224" i="22"/>
  <c r="AS199" i="22"/>
  <c r="AS162" i="22"/>
  <c r="AH71" i="22"/>
  <c r="AS180" i="22"/>
  <c r="AS56" i="22"/>
  <c r="W70" i="22"/>
  <c r="CR70" i="22" s="1"/>
  <c r="I73" i="24" s="1"/>
  <c r="W233" i="22"/>
  <c r="AH168" i="22"/>
  <c r="W115" i="22"/>
  <c r="CR115" i="22" s="1"/>
  <c r="I119" i="24" s="1"/>
  <c r="W237" i="22"/>
  <c r="AS236" i="22"/>
  <c r="AH64" i="22"/>
  <c r="W197" i="22"/>
  <c r="CR197" i="22" s="1"/>
  <c r="I203" i="24" s="1"/>
  <c r="W207" i="22"/>
  <c r="W55" i="22"/>
  <c r="CR55" i="22" s="1"/>
  <c r="W62" i="22"/>
  <c r="BD206" i="22"/>
  <c r="AH189" i="22"/>
  <c r="W162" i="22"/>
  <c r="BD247" i="22"/>
  <c r="AH47" i="22"/>
  <c r="AS33" i="22"/>
  <c r="W36" i="22"/>
  <c r="CR36" i="22" s="1"/>
  <c r="I38" i="24" s="1"/>
  <c r="BD42" i="22"/>
  <c r="BD201" i="22"/>
  <c r="BD233" i="22"/>
  <c r="W151" i="22"/>
  <c r="AH30" i="22"/>
  <c r="AH151" i="22"/>
  <c r="AH26" i="22"/>
  <c r="W215" i="22"/>
  <c r="AH157" i="22"/>
  <c r="W72" i="22"/>
  <c r="W183" i="22"/>
  <c r="W110" i="22"/>
  <c r="AH41" i="22"/>
  <c r="AH129" i="22"/>
  <c r="W10" i="22"/>
  <c r="AH44" i="22"/>
  <c r="W33" i="22"/>
  <c r="BD73" i="22"/>
  <c r="AH235" i="22"/>
  <c r="W234" i="22"/>
  <c r="AS250" i="22"/>
  <c r="W116" i="22"/>
  <c r="CR116" i="22" s="1"/>
  <c r="I120" i="24" s="1"/>
  <c r="BD128" i="22"/>
  <c r="W79" i="22"/>
  <c r="AH221" i="22"/>
  <c r="AS204" i="22"/>
  <c r="W26" i="22"/>
  <c r="W83" i="22"/>
  <c r="CR83" i="22" s="1"/>
  <c r="I86" i="24" s="1"/>
  <c r="AH112" i="22"/>
  <c r="AH208" i="22"/>
  <c r="BD25" i="22"/>
  <c r="BD20" i="22"/>
  <c r="BD39" i="22"/>
  <c r="BD59" i="22"/>
  <c r="W173" i="22"/>
  <c r="CR173" i="22" s="1"/>
  <c r="I179" i="24" s="1"/>
  <c r="AS38" i="22"/>
  <c r="AH195" i="22"/>
  <c r="W220" i="22"/>
  <c r="CR220" i="22" s="1"/>
  <c r="I227" i="24" s="1"/>
  <c r="W20" i="22"/>
  <c r="W185" i="22"/>
  <c r="W170" i="22"/>
  <c r="AS223" i="22"/>
  <c r="AH73" i="22"/>
  <c r="AH215" i="22"/>
  <c r="W86" i="22"/>
  <c r="CR86" i="22" s="1"/>
  <c r="I89" i="24" s="1"/>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09" i="22" l="1"/>
  <c r="I215" i="24" s="1"/>
  <c r="CR125" i="22"/>
  <c r="I129" i="24" s="1"/>
  <c r="CR52" i="22"/>
  <c r="CR153" i="22"/>
  <c r="I158" i="24" s="1"/>
  <c r="I156" i="43" s="1"/>
  <c r="CR110" i="22"/>
  <c r="I114" i="24" s="1"/>
  <c r="CR15" i="22"/>
  <c r="CR63" i="22"/>
  <c r="CR231" i="22"/>
  <c r="I238" i="24" s="1"/>
  <c r="I236" i="28" s="1"/>
  <c r="CR239" i="22"/>
  <c r="I246" i="24" s="1"/>
  <c r="CR34" i="22"/>
  <c r="I36" i="24" s="1"/>
  <c r="I34" i="43" s="1"/>
  <c r="CR198" i="22"/>
  <c r="I204" i="24" s="1"/>
  <c r="I202" i="43" s="1"/>
  <c r="CR26" i="22"/>
  <c r="CR24" i="22"/>
  <c r="CR186" i="22"/>
  <c r="I192" i="24" s="1"/>
  <c r="I190" i="28" s="1"/>
  <c r="CR18" i="22"/>
  <c r="CR169" i="22"/>
  <c r="I174" i="24" s="1"/>
  <c r="I172" i="43" s="1"/>
  <c r="CR241" i="22"/>
  <c r="I248" i="24" s="1"/>
  <c r="CR62" i="22"/>
  <c r="CR57" i="22"/>
  <c r="CR237" i="22"/>
  <c r="I244" i="24" s="1"/>
  <c r="I242" i="43" s="1"/>
  <c r="CR244" i="22"/>
  <c r="I251" i="24" s="1"/>
  <c r="CR205" i="22"/>
  <c r="I211" i="24" s="1"/>
  <c r="I209" i="28" s="1"/>
  <c r="CR60" i="22"/>
  <c r="CR58" i="22"/>
  <c r="CR247" i="22"/>
  <c r="I254" i="24" s="1"/>
  <c r="CR21" i="22"/>
  <c r="CR38" i="22"/>
  <c r="I40" i="24" s="1"/>
  <c r="I38" i="28" s="1"/>
  <c r="CR187" i="22"/>
  <c r="I193" i="24" s="1"/>
  <c r="I191" i="43" s="1"/>
  <c r="CR168" i="22"/>
  <c r="I173" i="24" s="1"/>
  <c r="CR156" i="22"/>
  <c r="I161" i="24" s="1"/>
  <c r="I159" i="43" s="1"/>
  <c r="CR75" i="22"/>
  <c r="I78" i="24" s="1"/>
  <c r="I76" i="43" s="1"/>
  <c r="CR33" i="22"/>
  <c r="I35" i="24" s="1"/>
  <c r="I33" i="43" s="1"/>
  <c r="CR177" i="22"/>
  <c r="I183" i="24" s="1"/>
  <c r="CR249" i="22"/>
  <c r="I256" i="24" s="1"/>
  <c r="I254" i="43" s="1"/>
  <c r="I225" i="43"/>
  <c r="I225" i="28"/>
  <c r="I79" i="43"/>
  <c r="I79" i="28"/>
  <c r="I206" i="43"/>
  <c r="I206" i="28"/>
  <c r="CR19" i="22"/>
  <c r="I87" i="43"/>
  <c r="I87" i="28"/>
  <c r="I115" i="43"/>
  <c r="I115" i="28"/>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201" i="43"/>
  <c r="I201" i="28"/>
  <c r="I84" i="43"/>
  <c r="I84" i="28"/>
  <c r="CR234" i="22"/>
  <c r="I241" i="24" s="1"/>
  <c r="I112" i="43"/>
  <c r="I112" i="28"/>
  <c r="CR151" i="22"/>
  <c r="I156" i="24" s="1"/>
  <c r="CR162" i="22"/>
  <c r="I167" i="24" s="1"/>
  <c r="CR73" i="22"/>
  <c r="I76" i="24" s="1"/>
  <c r="I196" i="43"/>
  <c r="I196" i="28"/>
  <c r="CR47" i="22"/>
  <c r="I49" i="24" s="1"/>
  <c r="I244" i="43"/>
  <c r="I244" i="28"/>
  <c r="I34" i="28"/>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I118" i="43"/>
  <c r="I118" i="28"/>
  <c r="I213" i="43"/>
  <c r="I213" i="28"/>
  <c r="I127" i="43"/>
  <c r="I127" i="28"/>
  <c r="CR72" i="22"/>
  <c r="I75" i="24" s="1"/>
  <c r="I117" i="43"/>
  <c r="I117" i="28"/>
  <c r="I246" i="43"/>
  <c r="I246" i="28"/>
  <c r="CR218" i="22"/>
  <c r="I225" i="24" s="1"/>
  <c r="I88" i="43"/>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I252" i="43"/>
  <c r="I252" i="28"/>
  <c r="CR170" i="22"/>
  <c r="I175" i="24" s="1"/>
  <c r="I181" i="43"/>
  <c r="I181" i="28"/>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I75" i="43"/>
  <c r="I75" i="28"/>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172" i="28" l="1"/>
  <c r="I33" i="28"/>
  <c r="I236" i="43"/>
  <c r="I254" i="28"/>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BI239" i="22" s="1"/>
  <c r="AE103" i="39"/>
  <c r="BI105" i="22" s="1"/>
  <c r="AD112" i="39"/>
  <c r="AE240" i="39"/>
  <c r="AD15" i="39"/>
  <c r="AE194" i="39"/>
  <c r="AD225" i="39"/>
  <c r="AD154" i="39"/>
  <c r="AE51" i="39"/>
  <c r="AD160" i="39"/>
  <c r="AD159" i="39"/>
  <c r="AD229" i="39"/>
  <c r="AE198" i="39"/>
  <c r="AE241" i="39"/>
  <c r="AE24" i="39"/>
  <c r="AE227" i="39"/>
  <c r="AE164" i="39"/>
  <c r="BI166" i="22" s="1"/>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N36" i="39" a="1"/>
  <c r="N36" i="39" s="1"/>
  <c r="T98" i="39" a="1"/>
  <c r="T98" i="39" s="1"/>
  <c r="K29" i="39" a="1"/>
  <c r="K29" i="39" s="1"/>
  <c r="N24" i="39" a="1"/>
  <c r="N24" i="39" s="1"/>
  <c r="T161" i="39" a="1"/>
  <c r="T161" i="39" s="1"/>
  <c r="T174" i="39" a="1"/>
  <c r="T174" i="39" s="1"/>
  <c r="T166" i="39" a="1"/>
  <c r="T166" i="39" s="1"/>
  <c r="BI53" i="22"/>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<sst xmlns="http://schemas.openxmlformats.org/spreadsheetml/2006/main" count="8727" uniqueCount="4199">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</sst>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103"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137" fillId="38" borderId="147" xfId="20" applyFont="1" applyFill="1" applyBorder="1" applyAlignment="1">
      <alignment horizontal="left" vertical="center" wrapText="1"/>
    </xf>
    <xf numFmtId="0" fontId="55" fillId="0" borderId="147" xfId="20" applyFont="1" applyBorder="1" applyAlignment="1">
      <alignment horizontal="left" vertical="center" wrapText="1"/>
    </xf>
    <xf numFmtId="0" fontId="137" fillId="38" borderId="147" xfId="20" applyFont="1" applyFill="1" applyBorder="1" applyAlignment="1">
      <alignment horizontal="center" vertical="center" wrapText="1"/>
    </xf>
    <xf numFmtId="0" fontId="138" fillId="38" borderId="147" xfId="20" applyFont="1" applyFill="1" applyBorder="1" applyAlignment="1">
      <alignment horizontal="left" vertical="center" wrapText="1"/>
    </xf>
    <xf numFmtId="14" fontId="55" fillId="0" borderId="147" xfId="20" applyNumberFormat="1" applyFont="1" applyBorder="1" applyAlignment="1">
      <alignment horizontal="left" vertical="center" wrapText="1"/>
    </xf>
    <xf numFmtId="0" fontId="71" fillId="0" borderId="147" xfId="20" applyFont="1" applyBorder="1" applyAlignment="1">
      <alignment horizontal="left" vertical="top" wrapText="1"/>
    </xf>
    <xf numFmtId="0" fontId="103" fillId="0" borderId="147" xfId="20" applyFont="1" applyBorder="1" applyAlignment="1">
      <alignment horizontal="left" vertical="center" wrapText="1"/>
    </xf>
    <xf numFmtId="0" fontId="55" fillId="5" borderId="147" xfId="0" applyFont="1" applyFill="1" applyBorder="1" applyAlignment="1">
      <alignment horizontal="left" wrapText="1"/>
    </xf>
    <xf numFmtId="0" fontId="55" fillId="5" borderId="147" xfId="0" applyFont="1" applyFill="1" applyBorder="1" applyAlignment="1">
      <alignment horizontal="left"/>
    </xf>
    <xf numFmtId="0" fontId="55" fillId="0" borderId="0" xfId="0" applyFont="1" applyAlignment="1">
      <alignment horizontal="left" vertical="top" wrapText="1"/>
    </xf>
    <xf numFmtId="0" fontId="55" fillId="0" borderId="0" xfId="0" applyFont="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80" fillId="28" borderId="104"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3"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29" fillId="14" borderId="13" xfId="0" applyFont="1" applyFill="1" applyBorder="1" applyAlignment="1">
      <alignment horizontal="center" vertical="center"/>
    </xf>
    <xf numFmtId="0" fontId="29" fillId="14" borderId="14"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8" xfId="0" applyFont="1" applyFill="1" applyBorder="1" applyAlignment="1">
      <alignment horizontal="center" vertical="center"/>
    </xf>
    <xf numFmtId="0" fontId="29" fillId="28" borderId="14"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29" fillId="14" borderId="18"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3"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51" fillId="28" borderId="112" xfId="0" applyFont="1" applyFill="1" applyBorder="1" applyAlignment="1" applyProtection="1">
      <alignment horizontal="left" vertical="center"/>
      <protection hidden="1"/>
    </xf>
    <xf numFmtId="0" fontId="51" fillId="28" borderId="18"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51" fillId="28" borderId="15"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14" fillId="14" borderId="18"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4" xfId="0" applyFont="1" applyFill="1" applyBorder="1" applyAlignment="1">
      <alignment horizontal="left" vertical="center"/>
    </xf>
    <xf numFmtId="0" fontId="14" fillId="28" borderId="13"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4" xfId="0" applyFont="1" applyFill="1" applyBorder="1" applyAlignment="1">
      <alignment horizontal="left" vertical="center"/>
    </xf>
    <xf numFmtId="0" fontId="14" fillId="28" borderId="18"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14" fillId="28" borderId="18" xfId="0" applyFont="1" applyFill="1" applyBorder="1" applyAlignment="1" applyProtection="1">
      <alignment horizontal="left" vertical="center"/>
    </xf>
    <xf numFmtId="0" fontId="14" fillId="28" borderId="14" xfId="0" applyFont="1" applyFill="1" applyBorder="1" applyAlignment="1" applyProtection="1">
      <alignment horizontal="left" vertical="center"/>
    </xf>
    <xf numFmtId="0" fontId="20" fillId="13" borderId="8" xfId="0" applyFont="1" applyFill="1" applyBorder="1" applyAlignment="1" applyProtection="1">
      <alignment horizontal="center" vertical="center" wrapText="1"/>
    </xf>
    <xf numFmtId="0" fontId="13" fillId="13" borderId="8" xfId="0" applyFont="1" applyFill="1" applyBorder="1" applyAlignment="1" applyProtection="1">
      <alignment horizontal="center"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5" xfId="0" applyFont="1" applyFill="1" applyBorder="1" applyAlignment="1" applyProtection="1">
      <alignment horizontal="left"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4" fillId="14" borderId="18"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Sel kuning menandakan sel untuk memasukkan data.</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922209</xdr:colOff>
      <xdr:row>23</xdr:row>
      <xdr:rowOff>120878</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Sel hijau menandakan hasil.</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144402</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Kotak biru menandakan komentar yang akan membantu Anda memasukkan data yang benar. Mohon dibaca baik-baik.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Periksa: Musim panen merujuk pada waktu dalam setahun saat tingkat produksi meningkat atau menurun. Jumlah musim panen yang ditandai di sini juga akan menentukan jumlah musim saat informasi upah harus dimasukkan. Pilih 1 jika tidak ada musim, seperti dala</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Periksa: Maksimal enam kawasan kerja dapat dimasukkan namun tidak harus memiliki lebih dari satu kawasan kerja. Semua kategori pekerjaan dapat dimasukkan ke dalam satu kawasan kerja, jika ingin. “Kawasan Kerja” adalah tempat dilakukannya berbagai pekerjaa</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0</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Definisi: Kategori Kerja boleh hanya terdiri dari pekerja yang melakukan tugas yang sama, dibayar sama, dan menerima tunjangan setara barang yang sama. Maksimal 10% dari semua pekerja yang boleh disertakan dalam satu kategori kerja.
Kategori kerja yang b</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Periksa: Pastikan semua kategori kerja memiliki nama yang unik. Misalnya, jika ada dua kelompok “pembersih", masukkan "pembersih 1" dan "pembersih 2."</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Di tab ini, data yang harus diisi dibedakan antara laki-laki dan perempuan. Dengan begitu, akan memberikan gambaran umum yang jelas tentang jumlah laki-laki dan perempuan yang bekerja untuk perusahaan/kebun Anda dan Anda dapat memetakan tentang pendapatan</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111" t="s">
        <v>4173</v>
      </c>
      <c r="G5" s="1111"/>
      <c r="H5" s="1111"/>
      <c r="I5" s="1111"/>
      <c r="J5" s="1111"/>
      <c r="K5" s="1111"/>
      <c r="L5" s="1111"/>
      <c r="M5" s="1111"/>
    </row>
    <row r="6" spans="1:13" ht="17.5" customHeight="1">
      <c r="F6" s="1111"/>
      <c r="G6" s="1111"/>
      <c r="H6" s="1111"/>
      <c r="I6" s="1111"/>
      <c r="J6" s="1111"/>
      <c r="K6" s="1111"/>
      <c r="L6" s="1111"/>
      <c r="M6" s="1111"/>
    </row>
    <row r="7" spans="1:13" ht="17.5" customHeight="1">
      <c r="F7" s="1111"/>
      <c r="G7" s="1111"/>
      <c r="H7" s="1111"/>
      <c r="I7" s="1111"/>
      <c r="J7" s="1111"/>
      <c r="K7" s="1111"/>
      <c r="L7" s="1111"/>
      <c r="M7" s="1111"/>
    </row>
    <row r="8" spans="1:13" ht="17.5" customHeight="1">
      <c r="F8" s="508" t="s">
        <v>1077</v>
      </c>
    </row>
    <row r="9" spans="1:13" ht="17.5" customHeight="1">
      <c r="F9" s="508"/>
    </row>
    <row r="10" spans="1:13" ht="17.5" customHeight="1">
      <c r="F10" s="1112" t="s">
        <v>1078</v>
      </c>
      <c r="G10" s="1112"/>
      <c r="H10" s="1112"/>
      <c r="I10" s="1112"/>
      <c r="J10" s="1112"/>
      <c r="K10" s="1112"/>
      <c r="L10" s="1112"/>
      <c r="M10" s="1112"/>
    </row>
    <row r="11" spans="1:13" ht="17.5" customHeight="1">
      <c r="F11" s="1112"/>
      <c r="G11" s="1112"/>
      <c r="H11" s="1112"/>
      <c r="I11" s="1112"/>
      <c r="J11" s="1112"/>
      <c r="K11" s="1112"/>
      <c r="L11" s="1112"/>
      <c r="M11" s="1112"/>
    </row>
    <row r="13" spans="1:13" ht="17.5" customHeight="1">
      <c r="F13" s="1102" t="s">
        <v>4174</v>
      </c>
      <c r="G13" s="1113"/>
      <c r="H13" s="1113"/>
      <c r="I13" s="1113"/>
      <c r="J13" s="1114" t="s">
        <v>4175</v>
      </c>
      <c r="K13" s="1114"/>
      <c r="L13" s="1114" t="s">
        <v>4176</v>
      </c>
      <c r="M13" s="1114"/>
    </row>
    <row r="14" spans="1:13" ht="17.5" customHeight="1">
      <c r="F14" s="1099" t="s">
        <v>4184</v>
      </c>
      <c r="G14" s="1100"/>
      <c r="H14" s="1100"/>
      <c r="I14" s="1101"/>
      <c r="J14" s="1099" t="s">
        <v>4185</v>
      </c>
      <c r="K14" s="1101"/>
      <c r="L14" s="1099" t="s">
        <v>4186</v>
      </c>
      <c r="M14" s="1101"/>
    </row>
    <row r="15" spans="1:13" ht="28" customHeight="1">
      <c r="F15" s="1104" t="s">
        <v>4177</v>
      </c>
      <c r="G15" s="1104"/>
      <c r="H15" s="1105" t="s">
        <v>4178</v>
      </c>
      <c r="I15" s="1105"/>
      <c r="J15" s="1102" t="s">
        <v>4179</v>
      </c>
      <c r="K15" s="1102"/>
      <c r="L15" s="1102" t="s">
        <v>4180</v>
      </c>
      <c r="M15" s="1102"/>
    </row>
    <row r="16" spans="1:13" ht="17.5" customHeight="1">
      <c r="F16" s="1103" t="s">
        <v>4181</v>
      </c>
      <c r="G16" s="1103"/>
      <c r="H16" s="1106" t="s">
        <v>4183</v>
      </c>
      <c r="I16" s="1103"/>
      <c r="J16" s="1103" t="s">
        <v>4182</v>
      </c>
      <c r="K16" s="1103"/>
      <c r="L16" s="1103" t="s">
        <v>1079</v>
      </c>
      <c r="M16" s="1103"/>
    </row>
    <row r="17" spans="1:13" ht="17.5" customHeight="1">
      <c r="F17" s="1104" t="s">
        <v>1080</v>
      </c>
      <c r="G17" s="1104"/>
      <c r="H17" s="1104"/>
      <c r="I17" s="1104"/>
      <c r="J17" s="1104" t="s">
        <v>1081</v>
      </c>
      <c r="K17" s="1104"/>
      <c r="L17" s="1104"/>
      <c r="M17" s="1104"/>
    </row>
    <row r="18" spans="1:13" ht="26.5" customHeight="1">
      <c r="F18" s="1098" t="s">
        <v>4187</v>
      </c>
      <c r="G18" s="1098"/>
      <c r="H18" s="1098"/>
      <c r="I18" s="1098"/>
      <c r="J18" s="1098" t="s">
        <v>4188</v>
      </c>
      <c r="K18" s="1098"/>
      <c r="L18" s="1098"/>
      <c r="M18" s="1098"/>
    </row>
    <row r="19" spans="1:13" ht="17.5" customHeight="1">
      <c r="F19" s="1102" t="s">
        <v>4189</v>
      </c>
      <c r="G19" s="1102"/>
      <c r="H19" s="1102"/>
      <c r="I19" s="1102"/>
      <c r="J19" s="1102"/>
      <c r="K19" s="1102"/>
      <c r="L19" s="1102"/>
      <c r="M19" s="1102"/>
    </row>
    <row r="20" spans="1:13" ht="54.5" customHeight="1">
      <c r="F20" s="1109" t="s">
        <v>4197</v>
      </c>
      <c r="G20" s="1110"/>
      <c r="H20" s="1110"/>
      <c r="I20" s="1110"/>
      <c r="J20" s="1110"/>
      <c r="K20" s="1110"/>
      <c r="L20" s="1110"/>
      <c r="M20" s="1110"/>
    </row>
    <row r="21" spans="1:13" ht="17.5" customHeight="1">
      <c r="F21" s="1102" t="s">
        <v>4190</v>
      </c>
      <c r="G21" s="1102"/>
      <c r="H21" s="1102"/>
      <c r="I21" s="1102"/>
      <c r="J21" s="1102"/>
      <c r="K21" s="1102"/>
      <c r="L21" s="1102"/>
      <c r="M21" s="1102"/>
    </row>
    <row r="22" spans="1:13" ht="17.5" customHeight="1">
      <c r="F22" s="1110" t="s">
        <v>4198</v>
      </c>
      <c r="G22" s="1110"/>
      <c r="H22" s="1110"/>
      <c r="I22" s="1110"/>
      <c r="J22" s="1110"/>
      <c r="K22" s="1110"/>
      <c r="L22" s="1110"/>
      <c r="M22" s="1110"/>
    </row>
    <row r="23" spans="1:13" ht="17.5" customHeight="1">
      <c r="F23" s="1102" t="s">
        <v>4191</v>
      </c>
      <c r="G23" s="1102"/>
      <c r="H23" s="1102"/>
      <c r="I23" s="1102"/>
      <c r="J23" s="1102"/>
      <c r="K23" s="1102"/>
      <c r="L23" s="1102"/>
      <c r="M23" s="1102"/>
    </row>
    <row r="24" spans="1:13" ht="17.5" customHeight="1">
      <c r="F24" s="1108" t="s">
        <v>1082</v>
      </c>
      <c r="G24" s="1108"/>
      <c r="H24" s="1108"/>
      <c r="I24" s="1108"/>
      <c r="J24" s="1108"/>
      <c r="K24" s="1108"/>
      <c r="L24" s="1108"/>
      <c r="M24" s="1108"/>
    </row>
    <row r="25" spans="1:13" ht="17.5" customHeight="1">
      <c r="F25" s="1102" t="s">
        <v>4192</v>
      </c>
      <c r="G25" s="1102"/>
      <c r="H25" s="1102"/>
      <c r="I25" s="1102"/>
      <c r="J25" s="1102"/>
      <c r="K25" s="1102"/>
      <c r="L25" s="1102"/>
      <c r="M25" s="1102"/>
    </row>
    <row r="26" spans="1:13" ht="17.5" customHeight="1">
      <c r="F26" s="1108" t="s">
        <v>1083</v>
      </c>
      <c r="G26" s="1108"/>
      <c r="H26" s="1108"/>
      <c r="I26" s="1108"/>
      <c r="J26" s="1108"/>
      <c r="K26" s="1108"/>
      <c r="L26" s="1108"/>
      <c r="M26" s="1108"/>
    </row>
    <row r="27" spans="1:13" ht="17.5" customHeight="1">
      <c r="F27" s="1102" t="s">
        <v>4193</v>
      </c>
      <c r="G27" s="1102"/>
      <c r="H27" s="1102"/>
      <c r="I27" s="1102"/>
      <c r="J27" s="1102" t="s">
        <v>4194</v>
      </c>
      <c r="K27" s="1102"/>
      <c r="L27" s="1102"/>
      <c r="M27" s="1102"/>
    </row>
    <row r="28" spans="1:13" ht="17.5" customHeight="1">
      <c r="F28" s="1107" t="s">
        <v>4195</v>
      </c>
      <c r="G28" s="1107"/>
      <c r="H28" s="1107"/>
      <c r="I28" s="1107"/>
      <c r="J28" s="1107" t="s">
        <v>4196</v>
      </c>
      <c r="K28" s="1107"/>
      <c r="L28" s="1107"/>
      <c r="M28" s="1107"/>
    </row>
    <row r="29" spans="1:13" ht="17.5" customHeight="1">
      <c r="A29" s="509" t="s">
        <v>4185</v>
      </c>
      <c r="F29" s="1107"/>
      <c r="G29" s="1107"/>
      <c r="H29" s="1107"/>
      <c r="I29" s="1107"/>
      <c r="J29" s="1107"/>
      <c r="K29" s="1107"/>
      <c r="L29" s="1107"/>
      <c r="M29" s="1107"/>
    </row>
  </sheetData>
  <mergeCells count="32">
    <mergeCell ref="F24:M24"/>
    <mergeCell ref="F25:M25"/>
    <mergeCell ref="F5:M7"/>
    <mergeCell ref="F10:M11"/>
    <mergeCell ref="F13:I13"/>
    <mergeCell ref="J13:K13"/>
    <mergeCell ref="L13:M13"/>
    <mergeCell ref="F17:I17"/>
    <mergeCell ref="J17:M17"/>
    <mergeCell ref="F19:M19"/>
    <mergeCell ref="F20:M20"/>
    <mergeCell ref="F21:M21"/>
    <mergeCell ref="F22:M22"/>
    <mergeCell ref="F23:M23"/>
    <mergeCell ref="F27:I27"/>
    <mergeCell ref="J27:M27"/>
    <mergeCell ref="F28:I29"/>
    <mergeCell ref="J28:M29"/>
    <mergeCell ref="F26:M26"/>
    <mergeCell ref="F18:I18"/>
    <mergeCell ref="F14:I14"/>
    <mergeCell ref="J18:M18"/>
    <mergeCell ref="J14:K14"/>
    <mergeCell ref="L14:M14"/>
    <mergeCell ref="J15:K15"/>
    <mergeCell ref="L15:M15"/>
    <mergeCell ref="J16:K16"/>
    <mergeCell ref="L16:M16"/>
    <mergeCell ref="F15:G15"/>
    <mergeCell ref="H15:I15"/>
    <mergeCell ref="F16:G16"/>
    <mergeCell ref="H16:I1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Informasi Bonus dan Upah Musim Panen</v>
      </c>
      <c r="C1" s="548"/>
      <c r="D1" s="548"/>
      <c r="E1" s="548"/>
      <c r="F1" s="548"/>
      <c r="G1" s="1188" t="str">
        <f>'Wages per Season_V2'!$AL$8</f>
        <v>Periksa: Bonus harus diketahui akan didapatkan sejak awal dan bukan sesuai kemauan pemberi kerja. Bonus seperti bonus bulan ke-13, bonus tenor, dan bonus hari besar dapat disertakan dalam kategori tersebut. Bagi laba tidak termasuk dalam hal ini.</v>
      </c>
      <c r="H1" s="1189"/>
      <c r="I1" s="1190"/>
      <c r="J1" s="548"/>
      <c r="K1" s="1188" t="str">
        <f>'Wages per Season_V2'!$AL$10</f>
        <v>Periksa: Unit kerja merupakan obyek yang mendasari pekerja dibayar. Misalnya, beberapa pekerja dibayar berdasarkan jumlah hektar yang dipanen, atau jumlah kotak yang dikemas. Maka unitnya adalah "hektar" atau "kotak." Pekerja lain dibayar per "jam" atau "hari." Masukkan nilai bruto.</v>
      </c>
      <c r="L1" s="1189"/>
      <c r="M1" s="1189"/>
      <c r="N1" s="1190"/>
      <c r="O1" s="548"/>
      <c r="P1" s="1188" t="str">
        <f>'Wages per Season_V2'!$AL$12</f>
        <v>Periksa: Jika pekerja dibayar berdasarkan hari, minggu, atau bulan, maka kolom ini akan otomatis terisi. Jika tidak, masukkan jumlah rata-rata unit yang diselesaikan dalam sehari. Angka ini juga dapat berupa pecahan.</v>
      </c>
      <c r="Q1" s="1189"/>
      <c r="R1" s="1189"/>
      <c r="S1" s="1190"/>
      <c r="T1" s="548"/>
      <c r="U1" s="1188" t="str">
        <f>'Wages per Season_V2'!$AL$14</f>
        <v>Misalnya, pekerja ini dibayar sebesar 15 USD per kotak dan menyelesaikan 10 kotak dalam 9 jam sehari.</v>
      </c>
      <c r="V1" s="1189"/>
      <c r="W1" s="1189"/>
      <c r="X1" s="548"/>
      <c r="Y1" s="548"/>
      <c r="Z1" s="548"/>
      <c r="AA1" s="548"/>
      <c r="AB1" s="548"/>
      <c r="AC1" s="548"/>
      <c r="AD1" s="548"/>
      <c r="AE1" s="548"/>
      <c r="AF1" s="548"/>
      <c r="AG1" s="548"/>
      <c r="AH1" s="548"/>
      <c r="AI1" s="548"/>
    </row>
    <row r="2" spans="2:36" s="592" customFormat="1" ht="13" customHeight="1" thickTop="1">
      <c r="B2" s="656"/>
      <c r="C2" s="701"/>
      <c r="D2" s="702"/>
      <c r="E2" s="703"/>
      <c r="F2" s="704"/>
      <c r="G2" s="1191"/>
      <c r="H2" s="1192"/>
      <c r="I2" s="1193"/>
      <c r="J2" s="657"/>
      <c r="K2" s="1191"/>
      <c r="L2" s="1192"/>
      <c r="M2" s="1192"/>
      <c r="N2" s="1193"/>
      <c r="O2" s="657"/>
      <c r="P2" s="1191"/>
      <c r="Q2" s="1192"/>
      <c r="R2" s="1192"/>
      <c r="S2" s="1193"/>
      <c r="T2" s="657"/>
      <c r="U2" s="1191"/>
      <c r="V2" s="1192"/>
      <c r="W2" s="1192"/>
      <c r="X2" s="657"/>
      <c r="Y2" s="657"/>
      <c r="Z2" s="657"/>
      <c r="AA2" s="657"/>
      <c r="AB2" s="657"/>
      <c r="AC2" s="657"/>
      <c r="AD2" s="657"/>
      <c r="AE2" s="657"/>
      <c r="AF2" s="657"/>
      <c r="AG2" s="657"/>
      <c r="AH2" s="657"/>
      <c r="AI2" s="657"/>
    </row>
    <row r="3" spans="2:36" s="592" customFormat="1" ht="13" customHeight="1" thickBot="1">
      <c r="B3" s="656"/>
      <c r="C3" s="701"/>
      <c r="D3" s="702"/>
      <c r="E3" s="703"/>
      <c r="F3" s="704"/>
      <c r="G3" s="1194"/>
      <c r="H3" s="1195"/>
      <c r="I3" s="1196"/>
      <c r="J3" s="657"/>
      <c r="K3" s="1194"/>
      <c r="L3" s="1195"/>
      <c r="M3" s="1195"/>
      <c r="N3" s="1196"/>
      <c r="O3" s="657"/>
      <c r="P3" s="1194"/>
      <c r="Q3" s="1195"/>
      <c r="R3" s="1195"/>
      <c r="S3" s="1196"/>
      <c r="T3" s="657"/>
      <c r="U3" s="1194"/>
      <c r="V3" s="1195"/>
      <c r="W3" s="1195"/>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210" t="str">
        <f>INDEX(Languages1!$C$1:$AB$1998,MATCH('Wages per Season_V2'!B5,Languages1!$C$1:$C$1998,0),MATCH('1'!$C$5,Languages1!$C$1:$AB$1,0))</f>
        <v>Pekerja</v>
      </c>
      <c r="C5" s="1210"/>
      <c r="D5" s="1210"/>
      <c r="E5" s="1210"/>
      <c r="F5" s="588"/>
      <c r="G5" s="1218" t="str">
        <f>INDEX(Languages1!$C$1:$AB$1998,MATCH('Wages per Season_V2'!G5,Languages1!$C$1:$C$1998,0),MATCH('1'!$C$5,Languages1!$C$1:$AB$1,0))</f>
        <v>Bonus Tahunan</v>
      </c>
      <c r="H5" s="1219"/>
      <c r="I5" s="1219"/>
      <c r="J5" s="1219"/>
      <c r="K5" s="1220"/>
      <c r="L5" s="588"/>
      <c r="M5" s="1212" t="str">
        <f>INDEX(Languages1!$C$1:$AB$1998,MATCH('Wages per Season_V2'!M5,Languages1!$C$1:$C$1998,0),MATCH('1'!$C$5,Languages1!$C$1:$AB$1,0))</f>
        <v>Upah Musim Panen Pertama</v>
      </c>
      <c r="N5" s="1213"/>
      <c r="O5" s="1213"/>
      <c r="P5" s="1213"/>
      <c r="Q5" s="1214"/>
      <c r="R5" s="588"/>
      <c r="S5" s="1215" t="str">
        <f>IF('Wages per Season_V2'!S5=" "," ",INDEX(Languages1!$C$1:$AB$1998,MATCH('Wages per Season_V2'!S5,Languages1!$C$1:$C$1998,0),MATCH('1'!$C$5,Languages1!$C$1:$AB$1,0)))</f>
        <v xml:space="preserve">Upah Musim Panen Kedua </v>
      </c>
      <c r="T5" s="1216"/>
      <c r="U5" s="1216"/>
      <c r="V5" s="1216"/>
      <c r="W5" s="1217"/>
      <c r="X5" s="588"/>
      <c r="Y5" s="1207" t="str">
        <f>IF('Wages per Season_V2'!Y5=" "," ",INDEX(Languages1!$C$1:$AB$1998,MATCH('Wages per Season_V2'!Y5,Languages1!$C$1:$C$1998,0),MATCH('1'!$C$5,Languages1!$C$1:$AB$1,0)))</f>
        <v>Upah Musim Panen Ketiga</v>
      </c>
      <c r="Z5" s="1208"/>
      <c r="AA5" s="1208"/>
      <c r="AB5" s="1208"/>
      <c r="AC5" s="1209"/>
      <c r="AD5" s="588"/>
      <c r="AE5" s="1204" t="str">
        <f>IF('Wages per Season_V2'!AE5=" "," ",INDEX(Languages1!$C$1:$AB$1998,MATCH('Wages per Season_V2'!AE5,Languages1!$C$1:$C$1998,0),MATCH('1'!$C$5,Languages1!$C$1:$AB$1,0)))</f>
        <v xml:space="preserve">Upah Musim Panen Keempat </v>
      </c>
      <c r="AF5" s="1205"/>
      <c r="AG5" s="1205"/>
      <c r="AH5" s="1205"/>
      <c r="AI5" s="1206"/>
      <c r="AJ5" s="588"/>
    </row>
    <row r="6" spans="2:36" s="600" customFormat="1" ht="51.65" customHeight="1">
      <c r="B6" s="706" t="str">
        <f>INDEX(Languages1!$C$1:$AB$1998,MATCH('Wages per Season_V2'!B6,Languages1!$C$1:$C$1998,0),MATCH('1'!$C$5,Languages1!$C$1:$AB$1,0))</f>
        <v>Kategori Kerja</v>
      </c>
      <c r="C6" s="1211" t="str">
        <f>INDEX(Languages1!$C$1:$AB$1998,MATCH('Wages per Season_V2'!C6,Languages1!$C$1:$C$1998,0),MATCH('1'!$C$5,Languages1!$C$1:$AB$1,0))</f>
        <v>Jumlah Laki-laki dan Perempuan</v>
      </c>
      <c r="D6" s="1211"/>
      <c r="E6" s="706" t="str">
        <f>INDEX(Languages1!$C$1:$AB$1998,MATCH('Wages per Season_V2'!E6,Languages1!$C$1:$C$1998,0),MATCH('1'!$C$5,Languages1!$C$1:$AB$1,0))</f>
        <v>Total pekerja</v>
      </c>
      <c r="F6" s="707"/>
      <c r="G6" s="708" t="str">
        <f>INDEX(Languages1!$C$1:$AB$1998,MATCH('Wages per Season_V2'!G4,Languages1!$C$1:$C$1998,0),MATCH('1'!$C$5,Languages1!$C$1:$AB$1,0))&amp;" ("&amp;'3'!$D$4&amp;"):"</f>
        <v>Pembayaran Bulan ke-13 dan/atau ke-14 ():</v>
      </c>
      <c r="H6" s="708" t="str">
        <f>INDEX(Languages1!$C$1:$AB$1998,MATCH('Wages per Season_V2'!H4,Languages1!$C$1:$C$1998,0),MATCH('1'!$C$5,Languages1!$C$1:$AB$1,0))&amp;" ("&amp;'3'!$D$4&amp;"):"</f>
        <v>Bonus Kinerja/ Kualitas ():</v>
      </c>
      <c r="I6" s="708" t="str">
        <f>INDEX(Languages1!$C$1:$AB$1998,MATCH('Wages per Season_V2'!I4,Languages1!$C$1:$C$1998,0),MATCH('1'!$C$5,Languages1!$C$1:$AB$1,0))&amp;" ("&amp;'3'!$D$4&amp;"):"</f>
        <v>Bonus hari libur ():</v>
      </c>
      <c r="J6" s="709" t="str">
        <f>INDEX(Languages1!$C$1:$AB$1998,MATCH('Wages per Season_V2'!J4,Languages1!$C$1:$C$1998,0),MATCH('1'!$C$5,Languages1!$C$1:$AB$1,0))&amp;" ("&amp;'3'!$D$4&amp;"):"</f>
        <v>Bonus lainnya ():</v>
      </c>
      <c r="K6" s="710" t="str">
        <f>INDEX(Languages1!$C$1:$AB$1998,MATCH('Wages per Season_V2'!K6,Languages1!$C$1:$C$1998,0),MATCH('1'!$C$5,Languages1!$C$1:$AB$1,0))</f>
        <v>Jumlah total bonus tunai per pekerja per tahun</v>
      </c>
      <c r="L6" s="707"/>
      <c r="M6" s="711" t="str">
        <f>INDEX(Languages1!$C$1:$AB$1998,MATCH('Wages per Season_V2'!M6,Languages1!$C$1:$C$1998,0),MATCH('1'!$C$5,Languages1!$C$1:$AB$1,0))</f>
        <v>Unit</v>
      </c>
      <c r="N6" s="711" t="str">
        <f>INDEX(Languages1!$C$1:$AB$1998,MATCH('Wages per Season_V2'!N4,Languages1!$C$1:$C$1998,0),MATCH('1'!$C$5,Languages1!$C$1:$AB$1,0))&amp;" ("&amp;'3'!$D$4&amp;"):"</f>
        <v>Jumlah yang dibayarkan per unit ():</v>
      </c>
      <c r="O6" s="711" t="str">
        <f>INDEX(Languages1!$C$1:$AB$1998,MATCH('Wages per Season_V2'!O6,Languages1!$C$1:$C$1998,0),MATCH('1'!$C$5,Languages1!$C$1:$AB$1,0))</f>
        <v>Unit rata-rata yang diselesaikan per hari</v>
      </c>
      <c r="P6" s="711" t="str">
        <f>INDEX(Languages1!$C$1:$AB$1998,MATCH('Wages per Season_V2'!P6,Languages1!$C$1:$C$1998,0),MATCH('1'!$C$5,Languages1!$C$1:$AB$1,0))</f>
        <v>Jumlah jam kerja rata-rata per hari</v>
      </c>
      <c r="Q6" s="711" t="str">
        <f>INDEX(Languages1!$C$1:$AB$1998,MATCH('Wages per Season_V2'!Q6,Languages1!$C$1:$C$1998,0),MATCH('1'!$C$5,Languages1!$C$1:$AB$1,0))</f>
        <v>Jumlah jam kerja rata-rata per minggu</v>
      </c>
      <c r="R6" s="707"/>
      <c r="S6" s="712" t="str">
        <f>INDEX(Languages1!$C$1:$AB$1998,MATCH('Wages per Season_V2'!S6,Languages1!$C$1:$C$1998,0),MATCH('1'!$C$5,Languages1!$C$1:$AB$1,0))</f>
        <v>Unit</v>
      </c>
      <c r="T6" s="712" t="str">
        <f>INDEX(Languages1!$C$1:$AB$1998,MATCH('Wages per Season_V2'!T4,Languages1!$C$1:$C$1998,0),MATCH('1'!$C$5,Languages1!$C$1:$AB$1,0))&amp;" ("&amp;'3'!$D$4&amp;"):"</f>
        <v>Jumlah yang dibayarkan per unit ():</v>
      </c>
      <c r="U6" s="713" t="str">
        <f>INDEX(Languages1!$C$1:$AB$1998,MATCH('Wages per Season_V2'!U6,Languages1!$C$1:$C$1998,0),MATCH('1'!$C$5,Languages1!$C$1:$AB$1,0))</f>
        <v>Unit rata-rata yang diselesaikan per hari</v>
      </c>
      <c r="V6" s="713" t="str">
        <f>INDEX(Languages1!$C$1:$AB$1998,MATCH('Wages per Season_V2'!V6,Languages1!$C$1:$C$1998,0),MATCH('1'!$C$5,Languages1!$C$1:$AB$1,0))</f>
        <v>Jumlah jam kerja rata-rata per hari</v>
      </c>
      <c r="W6" s="713" t="str">
        <f>INDEX(Languages1!$C$1:$AB$1998,MATCH('Wages per Season_V2'!W6,Languages1!$C$1:$C$1998,0),MATCH('1'!$C$5,Languages1!$C$1:$AB$1,0))</f>
        <v>Jumlah jam kerja rata-rata per minggu</v>
      </c>
      <c r="X6" s="707"/>
      <c r="Y6" s="714" t="str">
        <f>INDEX(Languages1!$C$1:$AB$1998,MATCH('Wages per Season_V2'!Y6,Languages1!$C$1:$C$1998,0),MATCH('1'!$C$5,Languages1!$C$1:$AB$1,0))</f>
        <v>Unit</v>
      </c>
      <c r="Z6" s="714" t="str">
        <f>INDEX(Languages1!$C$1:$AB$1998,MATCH('Wages per Season_V2'!Z4,Languages1!$C$1:$C$1998,0),MATCH('1'!$C$5,Languages1!$C$1:$AB$1,0))&amp;" ("&amp;'3'!$D$4&amp;"):"</f>
        <v>Jumlah yang dibayarkan per unit ():</v>
      </c>
      <c r="AA6" s="715" t="str">
        <f>INDEX(Languages1!$C$1:$AB$1998,MATCH('Wages per Season_V2'!AA6,Languages1!$C$1:$C$1998,0),MATCH('1'!$C$5,Languages1!$C$1:$AB$1,0))</f>
        <v>Unit rata-rata yang diselesaikan per hari</v>
      </c>
      <c r="AB6" s="715" t="str">
        <f>INDEX(Languages1!$C$1:$AB$1998,MATCH('Wages per Season_V2'!AB6,Languages1!$C$1:$C$1998,0),MATCH('1'!$C$5,Languages1!$C$1:$AB$1,0))</f>
        <v>Jumlah jam kerja rata-rata per hari</v>
      </c>
      <c r="AC6" s="715" t="str">
        <f>INDEX(Languages1!$C$1:$AB$1998,MATCH('Wages per Season_V2'!AC6,Languages1!$C$1:$C$1998,0),MATCH('1'!$C$5,Languages1!$C$1:$AB$1,0))</f>
        <v>Jumlah jam kerja rata-rata per minggu</v>
      </c>
      <c r="AD6" s="707"/>
      <c r="AE6" s="716" t="str">
        <f>INDEX(Languages1!$C$1:$AB$1998,MATCH('Wages per Season_V2'!AE6,Languages1!$C$1:$C$1998,0),MATCH('1'!$C$5,Languages1!$C$1:$AB$1,0))</f>
        <v>Unit</v>
      </c>
      <c r="AF6" s="716" t="str">
        <f>INDEX(Languages1!$C$1:$AB$1998,MATCH('Wages per Season_V2'!AF4,Languages1!$C$1:$C$1998,0),MATCH('1'!$C$5,Languages1!$C$1:$AB$1,0))&amp;" ("&amp;'3'!$D$4&amp;"):"</f>
        <v>Jumlah yang dibayarkan per unit ():</v>
      </c>
      <c r="AG6" s="717" t="str">
        <f>INDEX(Languages1!$C$1:$AB$1998,MATCH('Wages per Season_V2'!AG6,Languages1!$C$1:$C$1998,0),MATCH('1'!$C$5,Languages1!$C$1:$AB$1,0))</f>
        <v>Unit rata-rata yang diselesaikan per hari</v>
      </c>
      <c r="AH6" s="717" t="str">
        <f>INDEX(Languages1!$C$1:$AB$1998,MATCH('Wages per Season_V2'!AH6,Languages1!$C$1:$C$1998,0),MATCH('1'!$C$5,Languages1!$C$1:$AB$1,0))</f>
        <v>Jumlah jam kerja rata-rata per hari</v>
      </c>
      <c r="AI6" s="717" t="str">
        <f>INDEX(Languages1!$C$1:$AB$1998,MATCH('Wages per Season_V2'!AI6,Languages1!$C$1:$C$1998,0),MATCH('1'!$C$5,Languages1!$C$1:$AB$1,0))</f>
        <v>Jumlah jam kerja rata-rata per minggu</v>
      </c>
      <c r="AJ6" s="707"/>
    </row>
    <row r="7" spans="2:36" ht="22" customHeight="1">
      <c r="B7" s="638" t="str">
        <f>INDEX(Languages1!$C$1:$AB$1998,MATCH('Wages per Season_V2'!A7,Languages1!$C$1:$C$1998,0),MATCH('1'!$C$5,Languages1!$C$1:$AB$1,0))&amp;": "&amp;'3'!D7</f>
        <v xml:space="preserve">Kawasan Kerja: </v>
      </c>
      <c r="C7" s="718"/>
      <c r="D7" s="718"/>
      <c r="E7" s="719"/>
      <c r="F7" s="719"/>
      <c r="G7" s="718"/>
      <c r="H7" s="718"/>
      <c r="I7" s="718"/>
      <c r="J7" s="718"/>
      <c r="K7" s="720"/>
      <c r="L7" s="718"/>
      <c r="M7" s="721" t="str">
        <f>INDEX(Languages1!$C$1:$AB$1998,MATCH('Wages per Season_V2'!M7,Languages1!$C$1:$C$1998,0),MATCH('1'!$C$5,Languages1!$C$1:$AB$1,0))</f>
        <v>Cth. Kotak</v>
      </c>
      <c r="N7" s="721" t="str">
        <f>INDEX(Languages1!$C$1:$AB$1998,MATCH('Wages per Season_V2'!N7,Languages1!$C$1:$C$1998,0),MATCH('1'!$C$5,Languages1!$C$1:$AB$1,0))</f>
        <v>Cth. 15</v>
      </c>
      <c r="O7" s="721" t="str">
        <f>INDEX(Languages1!$C$1:$AB$1998,MATCH('Wages per Season_V2'!O7,Languages1!$C$1:$C$1998,0),MATCH('1'!$C$5,Languages1!$C$1:$AB$1,0))</f>
        <v>Cth. 10</v>
      </c>
      <c r="P7" s="721" t="str">
        <f>INDEX(Languages1!$C$1:$AB$1998,MATCH('Wages per Season_V2'!P7,Languages1!$C$1:$C$1998,0),MATCH('1'!$C$5,Languages1!$C$1:$AB$1,0))</f>
        <v>Cth. 9</v>
      </c>
      <c r="Q7" s="721" t="str">
        <f>INDEX(Languages1!$C$1:$AB$1998,MATCH('Wages per Season_V2'!Q7,Languages1!$C$1:$C$1998,0),MATCH('1'!$C$5,Languages1!$C$1:$AB$1,0))</f>
        <v>Cth. 48</v>
      </c>
      <c r="R7" s="718"/>
      <c r="S7" s="718"/>
      <c r="T7" s="718"/>
      <c r="U7" s="718"/>
      <c r="V7" s="718"/>
      <c r="W7" s="718"/>
      <c r="X7" s="718"/>
      <c r="Y7" s="718"/>
      <c r="Z7" s="718"/>
      <c r="AA7" s="718"/>
      <c r="AB7" s="718"/>
      <c r="AC7" s="718"/>
      <c r="AD7" s="718"/>
      <c r="AE7" s="718"/>
      <c r="AF7" s="718"/>
      <c r="AG7" s="718"/>
      <c r="AH7" s="718"/>
      <c r="AI7" s="718"/>
      <c r="AJ7" s="718"/>
    </row>
    <row r="8" spans="2:36">
      <c r="B8" s="1197">
        <f>'4'!B5</f>
        <v>0</v>
      </c>
      <c r="C8" s="644" t="str">
        <f>INDEX(Languages1!$C$1:$AB$1998,MATCH('Wages per Season_V2'!C8,Languages1!$C$1:$C$1998,0),MATCH('1'!$C$5,Languages1!$C$1:$AB$1,0))</f>
        <v>Laki-laki</v>
      </c>
      <c r="D8" s="722">
        <f>'4'!D5</f>
        <v>0</v>
      </c>
      <c r="E8" s="1200"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97"/>
      <c r="C9" s="648" t="str">
        <f>INDEX(Languages1!$C$1:$AB$1998,MATCH('Wages per Season_V2'!C9,Languages1!$C$1:$C$1998,0),MATCH('1'!$C$5,Languages1!$C$1:$AB$1,0))</f>
        <v>Perempuan</v>
      </c>
      <c r="D9" s="649">
        <f>'4'!D6</f>
        <v>0</v>
      </c>
      <c r="E9" s="1200">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97">
        <f>'4'!B7</f>
        <v>0</v>
      </c>
      <c r="C10" s="644" t="str">
        <f>INDEX(Languages1!$C$1:$AB$1998,MATCH('Wages per Season_V2'!C10,Languages1!$C$1:$C$1998,0),MATCH('1'!$C$5,Languages1!$C$1:$AB$1,0))</f>
        <v>Laki-laki</v>
      </c>
      <c r="D10" s="645">
        <f>'4'!D7</f>
        <v>0</v>
      </c>
      <c r="E10" s="1200"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97"/>
      <c r="C11" s="648" t="str">
        <f>INDEX(Languages1!$C$1:$AB$1998,MATCH('Wages per Season_V2'!C11,Languages1!$C$1:$C$1998,0),MATCH('1'!$C$5,Languages1!$C$1:$AB$1,0))</f>
        <v>Perempuan</v>
      </c>
      <c r="D11" s="649">
        <f>'4'!D8</f>
        <v>0</v>
      </c>
      <c r="E11" s="1200">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97">
        <f>'4'!B9</f>
        <v>0</v>
      </c>
      <c r="C12" s="644" t="str">
        <f>INDEX(Languages1!$C$1:$AB$1998,MATCH('Wages per Season_V2'!C12,Languages1!$C$1:$C$1998,0),MATCH('1'!$C$5,Languages1!$C$1:$AB$1,0))</f>
        <v>Laki-laki</v>
      </c>
      <c r="D12" s="645">
        <f>'4'!D9</f>
        <v>0</v>
      </c>
      <c r="E12" s="1200"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97"/>
      <c r="C13" s="648" t="str">
        <f>INDEX(Languages1!$C$1:$AB$1998,MATCH('Wages per Season_V2'!C13,Languages1!$C$1:$C$1998,0),MATCH('1'!$C$5,Languages1!$C$1:$AB$1,0))</f>
        <v>Perempuan</v>
      </c>
      <c r="D13" s="649">
        <f>'4'!D10</f>
        <v>0</v>
      </c>
      <c r="E13" s="1200">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97">
        <f>'4'!B11</f>
        <v>0</v>
      </c>
      <c r="C14" s="644" t="str">
        <f>INDEX(Languages1!$C$1:$AB$1998,MATCH('Wages per Season_V2'!C14,Languages1!$C$1:$C$1998,0),MATCH('1'!$C$5,Languages1!$C$1:$AB$1,0))</f>
        <v>Laki-laki</v>
      </c>
      <c r="D14" s="645">
        <f>'4'!D11</f>
        <v>0</v>
      </c>
      <c r="E14" s="1200"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97"/>
      <c r="C15" s="648" t="str">
        <f>INDEX(Languages1!$C$1:$AB$1998,MATCH('Wages per Season_V2'!C15,Languages1!$C$1:$C$1998,0),MATCH('1'!$C$5,Languages1!$C$1:$AB$1,0))</f>
        <v>Perempuan</v>
      </c>
      <c r="D15" s="649">
        <f>'4'!D12</f>
        <v>0</v>
      </c>
      <c r="E15" s="1200">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97">
        <f>'4'!B13</f>
        <v>0</v>
      </c>
      <c r="C16" s="644" t="str">
        <f>INDEX(Languages1!$C$1:$AB$1998,MATCH('Wages per Season_V2'!C16,Languages1!$C$1:$C$1998,0),MATCH('1'!$C$5,Languages1!$C$1:$AB$1,0))</f>
        <v>Laki-laki</v>
      </c>
      <c r="D16" s="645">
        <f>'4'!D13</f>
        <v>0</v>
      </c>
      <c r="E16" s="1200"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97"/>
      <c r="C17" s="648" t="str">
        <f>INDEX(Languages1!$C$1:$AB$1998,MATCH('Wages per Season_V2'!C17,Languages1!$C$1:$C$1998,0),MATCH('1'!$C$5,Languages1!$C$1:$AB$1,0))</f>
        <v>Perempuan</v>
      </c>
      <c r="D17" s="649">
        <f>'4'!D14</f>
        <v>0</v>
      </c>
      <c r="E17" s="1200">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97">
        <f>'4'!B15</f>
        <v>0</v>
      </c>
      <c r="C18" s="644" t="str">
        <f>INDEX(Languages1!$C$1:$AB$1998,MATCH('Wages per Season_V2'!C18,Languages1!$C$1:$C$1998,0),MATCH('1'!$C$5,Languages1!$C$1:$AB$1,0))</f>
        <v>Laki-laki</v>
      </c>
      <c r="D18" s="645">
        <f>'4'!D15</f>
        <v>0</v>
      </c>
      <c r="E18" s="1200"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97"/>
      <c r="C19" s="648" t="str">
        <f>INDEX(Languages1!$C$1:$AB$1998,MATCH('Wages per Season_V2'!C19,Languages1!$C$1:$C$1998,0),MATCH('1'!$C$5,Languages1!$C$1:$AB$1,0))</f>
        <v>Perempuan</v>
      </c>
      <c r="D19" s="649">
        <f>'4'!D16</f>
        <v>0</v>
      </c>
      <c r="E19" s="1200">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97">
        <f>'4'!B17</f>
        <v>0</v>
      </c>
      <c r="C20" s="644" t="str">
        <f>INDEX(Languages1!$C$1:$AB$1998,MATCH('Wages per Season_V2'!C20,Languages1!$C$1:$C$1998,0),MATCH('1'!$C$5,Languages1!$C$1:$AB$1,0))</f>
        <v>Laki-laki</v>
      </c>
      <c r="D20" s="645">
        <f>'4'!D17</f>
        <v>0</v>
      </c>
      <c r="E20" s="1200"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97"/>
      <c r="C21" s="648" t="str">
        <f>INDEX(Languages1!$C$1:$AB$1998,MATCH('Wages per Season_V2'!C21,Languages1!$C$1:$C$1998,0),MATCH('1'!$C$5,Languages1!$C$1:$AB$1,0))</f>
        <v>Perempuan</v>
      </c>
      <c r="D21" s="649">
        <f>'4'!D18</f>
        <v>0</v>
      </c>
      <c r="E21" s="1200">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97">
        <f>'4'!B19</f>
        <v>0</v>
      </c>
      <c r="C22" s="644" t="str">
        <f>INDEX(Languages1!$C$1:$AB$1998,MATCH('Wages per Season_V2'!C22,Languages1!$C$1:$C$1998,0),MATCH('1'!$C$5,Languages1!$C$1:$AB$1,0))</f>
        <v>Laki-laki</v>
      </c>
      <c r="D22" s="645">
        <f>'4'!D19</f>
        <v>0</v>
      </c>
      <c r="E22" s="1200"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97"/>
      <c r="C23" s="648" t="str">
        <f>INDEX(Languages1!$C$1:$AB$1998,MATCH('Wages per Season_V2'!C23,Languages1!$C$1:$C$1998,0),MATCH('1'!$C$5,Languages1!$C$1:$AB$1,0))</f>
        <v>Perempuan</v>
      </c>
      <c r="D23" s="649">
        <f>'4'!D20</f>
        <v>0</v>
      </c>
      <c r="E23" s="1200">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97">
        <f>'4'!B21</f>
        <v>0</v>
      </c>
      <c r="C24" s="644" t="str">
        <f>INDEX(Languages1!$C$1:$AB$1998,MATCH('Wages per Season_V2'!C24,Languages1!$C$1:$C$1998,0),MATCH('1'!$C$5,Languages1!$C$1:$AB$1,0))</f>
        <v>Laki-laki</v>
      </c>
      <c r="D24" s="645">
        <f>'4'!D21</f>
        <v>0</v>
      </c>
      <c r="E24" s="1200"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97"/>
      <c r="C25" s="648" t="str">
        <f>INDEX(Languages1!$C$1:$AB$1998,MATCH('Wages per Season_V2'!C25,Languages1!$C$1:$C$1998,0),MATCH('1'!$C$5,Languages1!$C$1:$AB$1,0))</f>
        <v>Perempuan</v>
      </c>
      <c r="D25" s="649">
        <f>'4'!D22</f>
        <v>0</v>
      </c>
      <c r="E25" s="1200">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97">
        <f>'4'!B23</f>
        <v>0</v>
      </c>
      <c r="C26" s="644" t="str">
        <f>INDEX(Languages1!$C$1:$AB$1998,MATCH('Wages per Season_V2'!C26,Languages1!$C$1:$C$1998,0),MATCH('1'!$C$5,Languages1!$C$1:$AB$1,0))</f>
        <v>Laki-laki</v>
      </c>
      <c r="D26" s="645">
        <f>'4'!D23</f>
        <v>0</v>
      </c>
      <c r="E26" s="1200"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97"/>
      <c r="C27" s="648" t="str">
        <f>INDEX(Languages1!$C$1:$AB$1998,MATCH('Wages per Season_V2'!C27,Languages1!$C$1:$C$1998,0),MATCH('1'!$C$5,Languages1!$C$1:$AB$1,0))</f>
        <v>Perempuan</v>
      </c>
      <c r="D27" s="649">
        <f>'4'!D24</f>
        <v>0</v>
      </c>
      <c r="E27" s="1200">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97">
        <f>'4'!B25</f>
        <v>0</v>
      </c>
      <c r="C28" s="644" t="str">
        <f>INDEX(Languages1!$C$1:$AB$1998,MATCH('Wages per Season_V2'!C28,Languages1!$C$1:$C$1998,0),MATCH('1'!$C$5,Languages1!$C$1:$AB$1,0))</f>
        <v>Laki-laki</v>
      </c>
      <c r="D28" s="722">
        <f>'4'!D25</f>
        <v>0</v>
      </c>
      <c r="E28" s="1200"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97"/>
      <c r="C29" s="648" t="str">
        <f>INDEX(Languages1!$C$1:$AB$1998,MATCH('Wages per Season_V2'!C29,Languages1!$C$1:$C$1998,0),MATCH('1'!$C$5,Languages1!$C$1:$AB$1,0))</f>
        <v>Perempuan</v>
      </c>
      <c r="D29" s="649">
        <f>'4'!D26</f>
        <v>0</v>
      </c>
      <c r="E29" s="1200">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97">
        <f>'4'!B27</f>
        <v>0</v>
      </c>
      <c r="C30" s="644" t="str">
        <f>INDEX(Languages1!$C$1:$AB$1998,MATCH('Wages per Season_V2'!C30,Languages1!$C$1:$C$1998,0),MATCH('1'!$C$5,Languages1!$C$1:$AB$1,0))</f>
        <v>Laki-laki</v>
      </c>
      <c r="D30" s="645">
        <f>'4'!D27</f>
        <v>0</v>
      </c>
      <c r="E30" s="1200"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97"/>
      <c r="C31" s="648" t="str">
        <f>INDEX(Languages1!$C$1:$AB$1998,MATCH('Wages per Season_V2'!C31,Languages1!$C$1:$C$1998,0),MATCH('1'!$C$5,Languages1!$C$1:$AB$1,0))</f>
        <v>Perempuan</v>
      </c>
      <c r="D31" s="649">
        <f>'4'!D28</f>
        <v>0</v>
      </c>
      <c r="E31" s="1200">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97">
        <f>'4'!B29</f>
        <v>0</v>
      </c>
      <c r="C32" s="644" t="str">
        <f>INDEX(Languages1!$C$1:$AB$1998,MATCH('Wages per Season_V2'!C32,Languages1!$C$1:$C$1998,0),MATCH('1'!$C$5,Languages1!$C$1:$AB$1,0))</f>
        <v>Laki-laki</v>
      </c>
      <c r="D32" s="645">
        <f>'4'!D29</f>
        <v>0</v>
      </c>
      <c r="E32" s="1200"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97"/>
      <c r="C33" s="648" t="str">
        <f>INDEX(Languages1!$C$1:$AB$1998,MATCH('Wages per Season_V2'!C33,Languages1!$C$1:$C$1998,0),MATCH('1'!$C$5,Languages1!$C$1:$AB$1,0))</f>
        <v>Perempuan</v>
      </c>
      <c r="D33" s="649">
        <f>'4'!D30</f>
        <v>0</v>
      </c>
      <c r="E33" s="1200">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97">
        <f>'4'!B31</f>
        <v>0</v>
      </c>
      <c r="C34" s="644" t="str">
        <f>INDEX(Languages1!$C$1:$AB$1998,MATCH('Wages per Season_V2'!C34,Languages1!$C$1:$C$1998,0),MATCH('1'!$C$5,Languages1!$C$1:$AB$1,0))</f>
        <v>Laki-laki</v>
      </c>
      <c r="D34" s="645">
        <f>'4'!D31</f>
        <v>0</v>
      </c>
      <c r="E34" s="1200"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97"/>
      <c r="C35" s="648" t="str">
        <f>INDEX(Languages1!$C$1:$AB$1998,MATCH('Wages per Season_V2'!C35,Languages1!$C$1:$C$1998,0),MATCH('1'!$C$5,Languages1!$C$1:$AB$1,0))</f>
        <v>Perempuan</v>
      </c>
      <c r="D35" s="649">
        <f>'4'!D32</f>
        <v>0</v>
      </c>
      <c r="E35" s="1200">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97">
        <f>'4'!B33</f>
        <v>0</v>
      </c>
      <c r="C36" s="644" t="str">
        <f>INDEX(Languages1!$C$1:$AB$1998,MATCH('Wages per Season_V2'!C36,Languages1!$C$1:$C$1998,0),MATCH('1'!$C$5,Languages1!$C$1:$AB$1,0))</f>
        <v>Laki-laki</v>
      </c>
      <c r="D36" s="645">
        <f>'4'!D33</f>
        <v>0</v>
      </c>
      <c r="E36" s="1200"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97"/>
      <c r="C37" s="648" t="str">
        <f>INDEX(Languages1!$C$1:$AB$1998,MATCH('Wages per Season_V2'!C37,Languages1!$C$1:$C$1998,0),MATCH('1'!$C$5,Languages1!$C$1:$AB$1,0))</f>
        <v>Perempuan</v>
      </c>
      <c r="D37" s="649">
        <f>'4'!D34</f>
        <v>0</v>
      </c>
      <c r="E37" s="1200">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97">
        <f>'4'!B35</f>
        <v>0</v>
      </c>
      <c r="C38" s="644" t="str">
        <f>INDEX(Languages1!$C$1:$AB$1998,MATCH('Wages per Season_V2'!C38,Languages1!$C$1:$C$1998,0),MATCH('1'!$C$5,Languages1!$C$1:$AB$1,0))</f>
        <v>Laki-laki</v>
      </c>
      <c r="D38" s="645">
        <f>'4'!D35</f>
        <v>0</v>
      </c>
      <c r="E38" s="1200"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97"/>
      <c r="C39" s="648" t="str">
        <f>INDEX(Languages1!$C$1:$AB$1998,MATCH('Wages per Season_V2'!C39,Languages1!$C$1:$C$1998,0),MATCH('1'!$C$5,Languages1!$C$1:$AB$1,0))</f>
        <v>Perempuan</v>
      </c>
      <c r="D39" s="649">
        <f>'4'!D36</f>
        <v>0</v>
      </c>
      <c r="E39" s="1200">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97">
        <f>'4'!B37</f>
        <v>0</v>
      </c>
      <c r="C40" s="644" t="str">
        <f>INDEX(Languages1!$C$1:$AB$1998,MATCH('Wages per Season_V2'!C40,Languages1!$C$1:$C$1998,0),MATCH('1'!$C$5,Languages1!$C$1:$AB$1,0))</f>
        <v>Laki-laki</v>
      </c>
      <c r="D40" s="645">
        <f>'4'!D37</f>
        <v>0</v>
      </c>
      <c r="E40" s="1200"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97"/>
      <c r="C41" s="648" t="str">
        <f>INDEX(Languages1!$C$1:$AB$1998,MATCH('Wages per Season_V2'!C41,Languages1!$C$1:$C$1998,0),MATCH('1'!$C$5,Languages1!$C$1:$AB$1,0))</f>
        <v>Perempuan</v>
      </c>
      <c r="D41" s="649">
        <f>'4'!D38</f>
        <v>0</v>
      </c>
      <c r="E41" s="1200">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97">
        <f>'4'!B39</f>
        <v>0</v>
      </c>
      <c r="C42" s="644" t="str">
        <f>INDEX(Languages1!$C$1:$AB$1998,MATCH('Wages per Season_V2'!C42,Languages1!$C$1:$C$1998,0),MATCH('1'!$C$5,Languages1!$C$1:$AB$1,0))</f>
        <v>Laki-laki</v>
      </c>
      <c r="D42" s="645">
        <f>'4'!D39</f>
        <v>0</v>
      </c>
      <c r="E42" s="1200"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97"/>
      <c r="C43" s="648" t="str">
        <f>INDEX(Languages1!$C$1:$AB$1998,MATCH('Wages per Season_V2'!C43,Languages1!$C$1:$C$1998,0),MATCH('1'!$C$5,Languages1!$C$1:$AB$1,0))</f>
        <v>Perempuan</v>
      </c>
      <c r="D43" s="649">
        <f>'4'!D40</f>
        <v>0</v>
      </c>
      <c r="E43" s="1200">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97">
        <f>'4'!B41</f>
        <v>0</v>
      </c>
      <c r="C44" s="644" t="str">
        <f>INDEX(Languages1!$C$1:$AB$1998,MATCH('Wages per Season_V2'!C44,Languages1!$C$1:$C$1998,0),MATCH('1'!$C$5,Languages1!$C$1:$AB$1,0))</f>
        <v>Laki-laki</v>
      </c>
      <c r="D44" s="645">
        <f>'4'!D41</f>
        <v>0</v>
      </c>
      <c r="E44" s="1200"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97"/>
      <c r="C45" s="648" t="str">
        <f>INDEX(Languages1!$C$1:$AB$1998,MATCH('Wages per Season_V2'!C45,Languages1!$C$1:$C$1998,0),MATCH('1'!$C$5,Languages1!$C$1:$AB$1,0))</f>
        <v>Perempuan</v>
      </c>
      <c r="D45" s="649">
        <f>'4'!D42</f>
        <v>0</v>
      </c>
      <c r="E45" s="1200">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97">
        <f>'4'!B43</f>
        <v>0</v>
      </c>
      <c r="C46" s="644" t="str">
        <f>INDEX(Languages1!$C$1:$AB$1998,MATCH('Wages per Season_V2'!C46,Languages1!$C$1:$C$1998,0),MATCH('1'!$C$5,Languages1!$C$1:$AB$1,0))</f>
        <v>Laki-laki</v>
      </c>
      <c r="D46" s="645">
        <f>'4'!D43</f>
        <v>0</v>
      </c>
      <c r="E46" s="1200"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97"/>
      <c r="C47" s="648" t="str">
        <f>INDEX(Languages1!$C$1:$AB$1998,MATCH('Wages per Season_V2'!C47,Languages1!$C$1:$C$1998,0),MATCH('1'!$C$5,Languages1!$C$1:$AB$1,0))</f>
        <v>Perempuan</v>
      </c>
      <c r="D47" s="649">
        <f>'4'!D44</f>
        <v>0</v>
      </c>
      <c r="E47" s="1200">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Kawasan Kerja: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97">
        <f>'4'!G5</f>
        <v>0</v>
      </c>
      <c r="C49" s="644" t="str">
        <f>INDEX(Languages1!$C$1:$AB$1998,MATCH('Wages per Season_V2'!C49,Languages1!$C$1:$C$1998,0),MATCH('1'!$C$5,Languages1!$C$1:$AB$1,0))</f>
        <v>Laki-laki</v>
      </c>
      <c r="D49" s="645">
        <f>'4'!I5</f>
        <v>0</v>
      </c>
      <c r="E49" s="1200"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97"/>
      <c r="C50" s="648" t="str">
        <f>INDEX(Languages1!$C$1:$AB$1998,MATCH('Wages per Season_V2'!C50,Languages1!$C$1:$C$1998,0),MATCH('1'!$C$5,Languages1!$C$1:$AB$1,0))</f>
        <v>Perempuan</v>
      </c>
      <c r="D50" s="649">
        <f>'4'!I6</f>
        <v>0</v>
      </c>
      <c r="E50" s="1200">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97">
        <f>'4'!G7</f>
        <v>0</v>
      </c>
      <c r="C51" s="644" t="str">
        <f>INDEX(Languages1!$C$1:$AB$1998,MATCH('Wages per Season_V2'!C51,Languages1!$C$1:$C$1998,0),MATCH('1'!$C$5,Languages1!$C$1:$AB$1,0))</f>
        <v>Laki-laki</v>
      </c>
      <c r="D51" s="645">
        <f>'4'!I7</f>
        <v>0</v>
      </c>
      <c r="E51" s="1200"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97"/>
      <c r="C52" s="648" t="str">
        <f>INDEX(Languages1!$C$1:$AB$1998,MATCH('Wages per Season_V2'!C52,Languages1!$C$1:$C$1998,0),MATCH('1'!$C$5,Languages1!$C$1:$AB$1,0))</f>
        <v>Perempuan</v>
      </c>
      <c r="D52" s="649">
        <f>'4'!I8</f>
        <v>0</v>
      </c>
      <c r="E52" s="1200">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97">
        <f>'4'!G9</f>
        <v>0</v>
      </c>
      <c r="C53" s="644" t="str">
        <f>INDEX(Languages1!$C$1:$AB$1998,MATCH('Wages per Season_V2'!C53,Languages1!$C$1:$C$1998,0),MATCH('1'!$C$5,Languages1!$C$1:$AB$1,0))</f>
        <v>Laki-laki</v>
      </c>
      <c r="D53" s="645">
        <f>'4'!I9</f>
        <v>0</v>
      </c>
      <c r="E53" s="1200"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97"/>
      <c r="C54" s="648" t="str">
        <f>INDEX(Languages1!$C$1:$AB$1998,MATCH('Wages per Season_V2'!C54,Languages1!$C$1:$C$1998,0),MATCH('1'!$C$5,Languages1!$C$1:$AB$1,0))</f>
        <v>Perempuan</v>
      </c>
      <c r="D54" s="649">
        <f>'4'!I10</f>
        <v>0</v>
      </c>
      <c r="E54" s="1200">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97">
        <f>'4'!G11</f>
        <v>0</v>
      </c>
      <c r="C55" s="644" t="str">
        <f>INDEX(Languages1!$C$1:$AB$1998,MATCH('Wages per Season_V2'!C55,Languages1!$C$1:$C$1998,0),MATCH('1'!$C$5,Languages1!$C$1:$AB$1,0))</f>
        <v>Laki-laki</v>
      </c>
      <c r="D55" s="645">
        <f>'4'!I11</f>
        <v>0</v>
      </c>
      <c r="E55" s="1200"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97"/>
      <c r="C56" s="648" t="str">
        <f>INDEX(Languages1!$C$1:$AB$1998,MATCH('Wages per Season_V2'!C56,Languages1!$C$1:$C$1998,0),MATCH('1'!$C$5,Languages1!$C$1:$AB$1,0))</f>
        <v>Perempuan</v>
      </c>
      <c r="D56" s="649">
        <f>'4'!I12</f>
        <v>0</v>
      </c>
      <c r="E56" s="1200">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97">
        <f>'4'!G13</f>
        <v>0</v>
      </c>
      <c r="C57" s="644" t="str">
        <f>INDEX(Languages1!$C$1:$AB$1998,MATCH('Wages per Season_V2'!C57,Languages1!$C$1:$C$1998,0),MATCH('1'!$C$5,Languages1!$C$1:$AB$1,0))</f>
        <v>Laki-laki</v>
      </c>
      <c r="D57" s="645">
        <f>'4'!I13</f>
        <v>0</v>
      </c>
      <c r="E57" s="1200"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97"/>
      <c r="C58" s="648" t="str">
        <f>INDEX(Languages1!$C$1:$AB$1998,MATCH('Wages per Season_V2'!C58,Languages1!$C$1:$C$1998,0),MATCH('1'!$C$5,Languages1!$C$1:$AB$1,0))</f>
        <v>Perempuan</v>
      </c>
      <c r="D58" s="649">
        <f>'4'!I14</f>
        <v>0</v>
      </c>
      <c r="E58" s="1200">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97">
        <f>'4'!G15</f>
        <v>0</v>
      </c>
      <c r="C59" s="644" t="str">
        <f>INDEX(Languages1!$C$1:$AB$1998,MATCH('Wages per Season_V2'!C59,Languages1!$C$1:$C$1998,0),MATCH('1'!$C$5,Languages1!$C$1:$AB$1,0))</f>
        <v>Laki-laki</v>
      </c>
      <c r="D59" s="645">
        <f>'4'!I15</f>
        <v>0</v>
      </c>
      <c r="E59" s="1200"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97"/>
      <c r="C60" s="648" t="str">
        <f>INDEX(Languages1!$C$1:$AB$1998,MATCH('Wages per Season_V2'!C60,Languages1!$C$1:$C$1998,0),MATCH('1'!$C$5,Languages1!$C$1:$AB$1,0))</f>
        <v>Perempuan</v>
      </c>
      <c r="D60" s="649">
        <f>'4'!I16</f>
        <v>0</v>
      </c>
      <c r="E60" s="1200">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97">
        <f>'4'!G17</f>
        <v>0</v>
      </c>
      <c r="C61" s="644" t="str">
        <f>INDEX(Languages1!$C$1:$AB$1998,MATCH('Wages per Season_V2'!C61,Languages1!$C$1:$C$1998,0),MATCH('1'!$C$5,Languages1!$C$1:$AB$1,0))</f>
        <v>Laki-laki</v>
      </c>
      <c r="D61" s="645">
        <f>'4'!I17</f>
        <v>0</v>
      </c>
      <c r="E61" s="1200"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97"/>
      <c r="C62" s="648" t="str">
        <f>INDEX(Languages1!$C$1:$AB$1998,MATCH('Wages per Season_V2'!C62,Languages1!$C$1:$C$1998,0),MATCH('1'!$C$5,Languages1!$C$1:$AB$1,0))</f>
        <v>Perempuan</v>
      </c>
      <c r="D62" s="649">
        <f>'4'!I18</f>
        <v>0</v>
      </c>
      <c r="E62" s="1200">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97">
        <f>'4'!G19</f>
        <v>0</v>
      </c>
      <c r="C63" s="644" t="str">
        <f>INDEX(Languages1!$C$1:$AB$1998,MATCH('Wages per Season_V2'!C63,Languages1!$C$1:$C$1998,0),MATCH('1'!$C$5,Languages1!$C$1:$AB$1,0))</f>
        <v>Laki-laki</v>
      </c>
      <c r="D63" s="645">
        <f>'4'!I19</f>
        <v>0</v>
      </c>
      <c r="E63" s="1200"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97"/>
      <c r="C64" s="648" t="str">
        <f>INDEX(Languages1!$C$1:$AB$1998,MATCH('Wages per Season_V2'!C64,Languages1!$C$1:$C$1998,0),MATCH('1'!$C$5,Languages1!$C$1:$AB$1,0))</f>
        <v>Perempuan</v>
      </c>
      <c r="D64" s="649">
        <f>'4'!I20</f>
        <v>0</v>
      </c>
      <c r="E64" s="1200">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97">
        <f>'4'!G21</f>
        <v>0</v>
      </c>
      <c r="C65" s="644" t="str">
        <f>INDEX(Languages1!$C$1:$AB$1998,MATCH('Wages per Season_V2'!C65,Languages1!$C$1:$C$1998,0),MATCH('1'!$C$5,Languages1!$C$1:$AB$1,0))</f>
        <v>Laki-laki</v>
      </c>
      <c r="D65" s="645">
        <f>'4'!I21</f>
        <v>0</v>
      </c>
      <c r="E65" s="1200"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97"/>
      <c r="C66" s="648" t="str">
        <f>INDEX(Languages1!$C$1:$AB$1998,MATCH('Wages per Season_V2'!C66,Languages1!$C$1:$C$1998,0),MATCH('1'!$C$5,Languages1!$C$1:$AB$1,0))</f>
        <v>Perempuan</v>
      </c>
      <c r="D66" s="649">
        <f>'4'!I22</f>
        <v>0</v>
      </c>
      <c r="E66" s="1200">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97">
        <f>'4'!G23</f>
        <v>0</v>
      </c>
      <c r="C67" s="644" t="str">
        <f>INDEX(Languages1!$C$1:$AB$1998,MATCH('Wages per Season_V2'!C67,Languages1!$C$1:$C$1998,0),MATCH('1'!$C$5,Languages1!$C$1:$AB$1,0))</f>
        <v>Laki-laki</v>
      </c>
      <c r="D67" s="645">
        <f>'4'!I23</f>
        <v>0</v>
      </c>
      <c r="E67" s="1200"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97"/>
      <c r="C68" s="648" t="str">
        <f>INDEX(Languages1!$C$1:$AB$1998,MATCH('Wages per Season_V2'!C68,Languages1!$C$1:$C$1998,0),MATCH('1'!$C$5,Languages1!$C$1:$AB$1,0))</f>
        <v>Perempuan</v>
      </c>
      <c r="D68" s="649">
        <f>'4'!I24</f>
        <v>0</v>
      </c>
      <c r="E68" s="1200">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97">
        <f>'4'!G25</f>
        <v>0</v>
      </c>
      <c r="C69" s="644" t="str">
        <f>INDEX(Languages1!$C$1:$AB$1998,MATCH('Wages per Season_V2'!C69,Languages1!$C$1:$C$1998,0),MATCH('1'!$C$5,Languages1!$C$1:$AB$1,0))</f>
        <v>Laki-laki</v>
      </c>
      <c r="D69" s="645">
        <f>'4'!I25</f>
        <v>0</v>
      </c>
      <c r="E69" s="1200"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97"/>
      <c r="C70" s="648" t="str">
        <f>INDEX(Languages1!$C$1:$AB$1998,MATCH('Wages per Season_V2'!C70,Languages1!$C$1:$C$1998,0),MATCH('1'!$C$5,Languages1!$C$1:$AB$1,0))</f>
        <v>Perempuan</v>
      </c>
      <c r="D70" s="649">
        <f>'4'!I26</f>
        <v>0</v>
      </c>
      <c r="E70" s="1200">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97">
        <f>'4'!G27</f>
        <v>0</v>
      </c>
      <c r="C71" s="644" t="str">
        <f>INDEX(Languages1!$C$1:$AB$1998,MATCH('Wages per Season_V2'!C71,Languages1!$C$1:$C$1998,0),MATCH('1'!$C$5,Languages1!$C$1:$AB$1,0))</f>
        <v>Laki-laki</v>
      </c>
      <c r="D71" s="645">
        <f>'4'!I27</f>
        <v>0</v>
      </c>
      <c r="E71" s="1200"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97"/>
      <c r="C72" s="648" t="str">
        <f>INDEX(Languages1!$C$1:$AB$1998,MATCH('Wages per Season_V2'!C72,Languages1!$C$1:$C$1998,0),MATCH('1'!$C$5,Languages1!$C$1:$AB$1,0))</f>
        <v>Perempuan</v>
      </c>
      <c r="D72" s="649">
        <f>'4'!I28</f>
        <v>0</v>
      </c>
      <c r="E72" s="1200">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97">
        <f>'4'!G29</f>
        <v>0</v>
      </c>
      <c r="C73" s="644" t="str">
        <f>INDEX(Languages1!$C$1:$AB$1998,MATCH('Wages per Season_V2'!C73,Languages1!$C$1:$C$1998,0),MATCH('1'!$C$5,Languages1!$C$1:$AB$1,0))</f>
        <v>Laki-laki</v>
      </c>
      <c r="D73" s="645">
        <f>'4'!I29</f>
        <v>0</v>
      </c>
      <c r="E73" s="1200"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97"/>
      <c r="C74" s="648" t="str">
        <f>INDEX(Languages1!$C$1:$AB$1998,MATCH('Wages per Season_V2'!C74,Languages1!$C$1:$C$1998,0),MATCH('1'!$C$5,Languages1!$C$1:$AB$1,0))</f>
        <v>Perempuan</v>
      </c>
      <c r="D74" s="649">
        <f>'4'!I30</f>
        <v>0</v>
      </c>
      <c r="E74" s="1200">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97">
        <f>'4'!G31</f>
        <v>0</v>
      </c>
      <c r="C75" s="644" t="str">
        <f>INDEX(Languages1!$C$1:$AB$1998,MATCH('Wages per Season_V2'!C75,Languages1!$C$1:$C$1998,0),MATCH('1'!$C$5,Languages1!$C$1:$AB$1,0))</f>
        <v>Laki-laki</v>
      </c>
      <c r="D75" s="645">
        <f>'4'!I31</f>
        <v>0</v>
      </c>
      <c r="E75" s="1200"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97"/>
      <c r="C76" s="648" t="str">
        <f>INDEX(Languages1!$C$1:$AB$1998,MATCH('Wages per Season_V2'!C76,Languages1!$C$1:$C$1998,0),MATCH('1'!$C$5,Languages1!$C$1:$AB$1,0))</f>
        <v>Perempuan</v>
      </c>
      <c r="D76" s="649">
        <f>'4'!I32</f>
        <v>0</v>
      </c>
      <c r="E76" s="1200">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97">
        <f>'4'!G33</f>
        <v>0</v>
      </c>
      <c r="C77" s="644" t="str">
        <f>INDEX(Languages1!$C$1:$AB$1998,MATCH('Wages per Season_V2'!C77,Languages1!$C$1:$C$1998,0),MATCH('1'!$C$5,Languages1!$C$1:$AB$1,0))</f>
        <v>Laki-laki</v>
      </c>
      <c r="D77" s="645">
        <f>'4'!I33</f>
        <v>0</v>
      </c>
      <c r="E77" s="1200"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97"/>
      <c r="C78" s="648" t="str">
        <f>INDEX(Languages1!$C$1:$AB$1998,MATCH('Wages per Season_V2'!C78,Languages1!$C$1:$C$1998,0),MATCH('1'!$C$5,Languages1!$C$1:$AB$1,0))</f>
        <v>Perempuan</v>
      </c>
      <c r="D78" s="649">
        <f>'4'!I34</f>
        <v>0</v>
      </c>
      <c r="E78" s="1200">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97">
        <f>'4'!G35</f>
        <v>0</v>
      </c>
      <c r="C79" s="644" t="str">
        <f>INDEX(Languages1!$C$1:$AB$1998,MATCH('Wages per Season_V2'!C79,Languages1!$C$1:$C$1998,0),MATCH('1'!$C$5,Languages1!$C$1:$AB$1,0))</f>
        <v>Laki-laki</v>
      </c>
      <c r="D79" s="645">
        <f>'4'!I35</f>
        <v>0</v>
      </c>
      <c r="E79" s="1200"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97"/>
      <c r="C80" s="648" t="str">
        <f>INDEX(Languages1!$C$1:$AB$1998,MATCH('Wages per Season_V2'!C80,Languages1!$C$1:$C$1998,0),MATCH('1'!$C$5,Languages1!$C$1:$AB$1,0))</f>
        <v>Perempuan</v>
      </c>
      <c r="D80" s="649">
        <f>'4'!I36</f>
        <v>0</v>
      </c>
      <c r="E80" s="1200">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97">
        <f>'4'!G37</f>
        <v>0</v>
      </c>
      <c r="C81" s="644" t="str">
        <f>INDEX(Languages1!$C$1:$AB$1998,MATCH('Wages per Season_V2'!C81,Languages1!$C$1:$C$1998,0),MATCH('1'!$C$5,Languages1!$C$1:$AB$1,0))</f>
        <v>Laki-laki</v>
      </c>
      <c r="D81" s="645">
        <f>'4'!I37</f>
        <v>0</v>
      </c>
      <c r="E81" s="1200"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97"/>
      <c r="C82" s="648" t="str">
        <f>INDEX(Languages1!$C$1:$AB$1998,MATCH('Wages per Season_V2'!C82,Languages1!$C$1:$C$1998,0),MATCH('1'!$C$5,Languages1!$C$1:$AB$1,0))</f>
        <v>Perempuan</v>
      </c>
      <c r="D82" s="649">
        <f>'4'!I38</f>
        <v>0</v>
      </c>
      <c r="E82" s="1200">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97">
        <f>'4'!G39</f>
        <v>0</v>
      </c>
      <c r="C83" s="644" t="str">
        <f>INDEX(Languages1!$C$1:$AB$1998,MATCH('Wages per Season_V2'!C83,Languages1!$C$1:$C$1998,0),MATCH('1'!$C$5,Languages1!$C$1:$AB$1,0))</f>
        <v>Laki-laki</v>
      </c>
      <c r="D83" s="645">
        <f>'4'!I39</f>
        <v>0</v>
      </c>
      <c r="E83" s="1200"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97"/>
      <c r="C84" s="648" t="str">
        <f>INDEX(Languages1!$C$1:$AB$1998,MATCH('Wages per Season_V2'!C84,Languages1!$C$1:$C$1998,0),MATCH('1'!$C$5,Languages1!$C$1:$AB$1,0))</f>
        <v>Perempuan</v>
      </c>
      <c r="D84" s="649">
        <f>'4'!I40</f>
        <v>0</v>
      </c>
      <c r="E84" s="1200">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97">
        <f>'4'!G41</f>
        <v>0</v>
      </c>
      <c r="C85" s="644" t="str">
        <f>INDEX(Languages1!$C$1:$AB$1998,MATCH('Wages per Season_V2'!C85,Languages1!$C$1:$C$1998,0),MATCH('1'!$C$5,Languages1!$C$1:$AB$1,0))</f>
        <v>Laki-laki</v>
      </c>
      <c r="D85" s="645">
        <f>'4'!I41</f>
        <v>0</v>
      </c>
      <c r="E85" s="1200"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97"/>
      <c r="C86" s="648" t="str">
        <f>INDEX(Languages1!$C$1:$AB$1998,MATCH('Wages per Season_V2'!C86,Languages1!$C$1:$C$1998,0),MATCH('1'!$C$5,Languages1!$C$1:$AB$1,0))</f>
        <v>Perempuan</v>
      </c>
      <c r="D86" s="649">
        <f>'4'!I42</f>
        <v>0</v>
      </c>
      <c r="E86" s="1200">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97">
        <f>'4'!G43</f>
        <v>0</v>
      </c>
      <c r="C87" s="644" t="str">
        <f>INDEX(Languages1!$C$1:$AB$1998,MATCH('Wages per Season_V2'!C87,Languages1!$C$1:$C$1998,0),MATCH('1'!$C$5,Languages1!$C$1:$AB$1,0))</f>
        <v>Laki-laki</v>
      </c>
      <c r="D87" s="645">
        <f>'4'!I43</f>
        <v>0</v>
      </c>
      <c r="E87" s="1200"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97"/>
      <c r="C88" s="648" t="str">
        <f>INDEX(Languages1!$C$1:$AB$1998,MATCH('Wages per Season_V2'!C88,Languages1!$C$1:$C$1998,0),MATCH('1'!$C$5,Languages1!$C$1:$AB$1,0))</f>
        <v>Perempuan</v>
      </c>
      <c r="D88" s="649">
        <f>'4'!I44</f>
        <v>0</v>
      </c>
      <c r="E88" s="1200">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Kawasan Kerja: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97">
        <f>'4'!L5</f>
        <v>0</v>
      </c>
      <c r="C90" s="644" t="str">
        <f>INDEX(Languages1!$C$1:$AB$1998,MATCH('Wages per Season_V2'!C90,Languages1!$C$1:$C$1998,0),MATCH('1'!$C$5,Languages1!$C$1:$AB$1,0))</f>
        <v>Laki-laki</v>
      </c>
      <c r="D90" s="645">
        <f>'4'!N5</f>
        <v>0</v>
      </c>
      <c r="E90" s="1200"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97"/>
      <c r="C91" s="648" t="str">
        <f>INDEX(Languages1!$C$1:$AB$1998,MATCH('Wages per Season_V2'!C91,Languages1!$C$1:$C$1998,0),MATCH('1'!$C$5,Languages1!$C$1:$AB$1,0))</f>
        <v>Perempuan</v>
      </c>
      <c r="D91" s="649">
        <f>'4'!N6</f>
        <v>0</v>
      </c>
      <c r="E91" s="1200">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97">
        <f>'4'!L7</f>
        <v>0</v>
      </c>
      <c r="C92" s="644" t="str">
        <f>INDEX(Languages1!$C$1:$AB$1998,MATCH('Wages per Season_V2'!C92,Languages1!$C$1:$C$1998,0),MATCH('1'!$C$5,Languages1!$C$1:$AB$1,0))</f>
        <v>Laki-laki</v>
      </c>
      <c r="D92" s="645">
        <f>'4'!N7</f>
        <v>0</v>
      </c>
      <c r="E92" s="1200"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97"/>
      <c r="C93" s="648" t="str">
        <f>INDEX(Languages1!$C$1:$AB$1998,MATCH('Wages per Season_V2'!C93,Languages1!$C$1:$C$1998,0),MATCH('1'!$C$5,Languages1!$C$1:$AB$1,0))</f>
        <v>Perempuan</v>
      </c>
      <c r="D93" s="649">
        <f>'4'!N8</f>
        <v>0</v>
      </c>
      <c r="E93" s="1200">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97">
        <f>'4'!L9</f>
        <v>0</v>
      </c>
      <c r="C94" s="644" t="str">
        <f>INDEX(Languages1!$C$1:$AB$1998,MATCH('Wages per Season_V2'!C94,Languages1!$C$1:$C$1998,0),MATCH('1'!$C$5,Languages1!$C$1:$AB$1,0))</f>
        <v>Laki-laki</v>
      </c>
      <c r="D94" s="645">
        <f>'4'!N9</f>
        <v>0</v>
      </c>
      <c r="E94" s="1200"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97"/>
      <c r="C95" s="648" t="str">
        <f>INDEX(Languages1!$C$1:$AB$1998,MATCH('Wages per Season_V2'!C95,Languages1!$C$1:$C$1998,0),MATCH('1'!$C$5,Languages1!$C$1:$AB$1,0))</f>
        <v>Perempuan</v>
      </c>
      <c r="D95" s="649">
        <f>'4'!N10</f>
        <v>0</v>
      </c>
      <c r="E95" s="1200">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97">
        <f>'4'!L11</f>
        <v>0</v>
      </c>
      <c r="C96" s="644" t="str">
        <f>INDEX(Languages1!$C$1:$AB$1998,MATCH('Wages per Season_V2'!C96,Languages1!$C$1:$C$1998,0),MATCH('1'!$C$5,Languages1!$C$1:$AB$1,0))</f>
        <v>Laki-laki</v>
      </c>
      <c r="D96" s="645">
        <f>'4'!N11</f>
        <v>0</v>
      </c>
      <c r="E96" s="1200"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97"/>
      <c r="C97" s="648" t="str">
        <f>INDEX(Languages1!$C$1:$AB$1998,MATCH('Wages per Season_V2'!C97,Languages1!$C$1:$C$1998,0),MATCH('1'!$C$5,Languages1!$C$1:$AB$1,0))</f>
        <v>Perempuan</v>
      </c>
      <c r="D97" s="649">
        <f>'4'!N12</f>
        <v>0</v>
      </c>
      <c r="E97" s="1200">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97">
        <f>'4'!L13</f>
        <v>0</v>
      </c>
      <c r="C98" s="644" t="str">
        <f>INDEX(Languages1!$C$1:$AB$1998,MATCH('Wages per Season_V2'!C98,Languages1!$C$1:$C$1998,0),MATCH('1'!$C$5,Languages1!$C$1:$AB$1,0))</f>
        <v>Laki-laki</v>
      </c>
      <c r="D98" s="645">
        <f>'4'!N13</f>
        <v>0</v>
      </c>
      <c r="E98" s="1200"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97"/>
      <c r="C99" s="648" t="str">
        <f>INDEX(Languages1!$C$1:$AB$1998,MATCH('Wages per Season_V2'!C99,Languages1!$C$1:$C$1998,0),MATCH('1'!$C$5,Languages1!$C$1:$AB$1,0))</f>
        <v>Perempuan</v>
      </c>
      <c r="D99" s="649">
        <f>'4'!N14</f>
        <v>0</v>
      </c>
      <c r="E99" s="1200">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97">
        <f>'4'!L15</f>
        <v>0</v>
      </c>
      <c r="C100" s="644" t="str">
        <f>INDEX(Languages1!$C$1:$AB$1998,MATCH('Wages per Season_V2'!C100,Languages1!$C$1:$C$1998,0),MATCH('1'!$C$5,Languages1!$C$1:$AB$1,0))</f>
        <v>Laki-laki</v>
      </c>
      <c r="D100" s="645">
        <f>'4'!N15</f>
        <v>0</v>
      </c>
      <c r="E100" s="1200"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97"/>
      <c r="C101" s="648" t="str">
        <f>INDEX(Languages1!$C$1:$AB$1998,MATCH('Wages per Season_V2'!C101,Languages1!$C$1:$C$1998,0),MATCH('1'!$C$5,Languages1!$C$1:$AB$1,0))</f>
        <v>Perempuan</v>
      </c>
      <c r="D101" s="649">
        <f>'4'!N16</f>
        <v>0</v>
      </c>
      <c r="E101" s="1200">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97">
        <f>'4'!L17</f>
        <v>0</v>
      </c>
      <c r="C102" s="644" t="str">
        <f>INDEX(Languages1!$C$1:$AB$1998,MATCH('Wages per Season_V2'!C102,Languages1!$C$1:$C$1998,0),MATCH('1'!$C$5,Languages1!$C$1:$AB$1,0))</f>
        <v>Laki-laki</v>
      </c>
      <c r="D102" s="645">
        <f>'4'!N17</f>
        <v>0</v>
      </c>
      <c r="E102" s="1200"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97"/>
      <c r="C103" s="648" t="str">
        <f>INDEX(Languages1!$C$1:$AB$1998,MATCH('Wages per Season_V2'!C103,Languages1!$C$1:$C$1998,0),MATCH('1'!$C$5,Languages1!$C$1:$AB$1,0))</f>
        <v>Perempuan</v>
      </c>
      <c r="D103" s="649">
        <f>'4'!N18</f>
        <v>0</v>
      </c>
      <c r="E103" s="1200">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97">
        <f>'4'!L19</f>
        <v>0</v>
      </c>
      <c r="C104" s="644" t="str">
        <f>INDEX(Languages1!$C$1:$AB$1998,MATCH('Wages per Season_V2'!C104,Languages1!$C$1:$C$1998,0),MATCH('1'!$C$5,Languages1!$C$1:$AB$1,0))</f>
        <v>Laki-laki</v>
      </c>
      <c r="D104" s="645">
        <f>'4'!N19</f>
        <v>0</v>
      </c>
      <c r="E104" s="1200"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97"/>
      <c r="C105" s="648" t="str">
        <f>INDEX(Languages1!$C$1:$AB$1998,MATCH('Wages per Season_V2'!C105,Languages1!$C$1:$C$1998,0),MATCH('1'!$C$5,Languages1!$C$1:$AB$1,0))</f>
        <v>Perempuan</v>
      </c>
      <c r="D105" s="649">
        <f>'4'!N20</f>
        <v>0</v>
      </c>
      <c r="E105" s="1200">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97">
        <f>'4'!L21</f>
        <v>0</v>
      </c>
      <c r="C106" s="644" t="str">
        <f>INDEX(Languages1!$C$1:$AB$1998,MATCH('Wages per Season_V2'!C106,Languages1!$C$1:$C$1998,0),MATCH('1'!$C$5,Languages1!$C$1:$AB$1,0))</f>
        <v>Laki-laki</v>
      </c>
      <c r="D106" s="645">
        <f>'4'!N21</f>
        <v>0</v>
      </c>
      <c r="E106" s="1200"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97"/>
      <c r="C107" s="648" t="str">
        <f>INDEX(Languages1!$C$1:$AB$1998,MATCH('Wages per Season_V2'!C107,Languages1!$C$1:$C$1998,0),MATCH('1'!$C$5,Languages1!$C$1:$AB$1,0))</f>
        <v>Perempuan</v>
      </c>
      <c r="D107" s="649">
        <f>'4'!N22</f>
        <v>0</v>
      </c>
      <c r="E107" s="1200">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97">
        <f>'4'!L23</f>
        <v>0</v>
      </c>
      <c r="C108" s="644" t="str">
        <f>INDEX(Languages1!$C$1:$AB$1998,MATCH('Wages per Season_V2'!C108,Languages1!$C$1:$C$1998,0),MATCH('1'!$C$5,Languages1!$C$1:$AB$1,0))</f>
        <v>Laki-laki</v>
      </c>
      <c r="D108" s="645">
        <f>'4'!N23</f>
        <v>0</v>
      </c>
      <c r="E108" s="1200"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97"/>
      <c r="C109" s="648" t="str">
        <f>INDEX(Languages1!$C$1:$AB$1998,MATCH('Wages per Season_V2'!C109,Languages1!$C$1:$C$1998,0),MATCH('1'!$C$5,Languages1!$C$1:$AB$1,0))</f>
        <v>Perempuan</v>
      </c>
      <c r="D109" s="649">
        <f>'4'!N24</f>
        <v>0</v>
      </c>
      <c r="E109" s="1200">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97">
        <f>'4'!L25</f>
        <v>0</v>
      </c>
      <c r="C110" s="644" t="str">
        <f>INDEX(Languages1!$C$1:$AB$1998,MATCH('Wages per Season_V2'!C110,Languages1!$C$1:$C$1998,0),MATCH('1'!$C$5,Languages1!$C$1:$AB$1,0))</f>
        <v>Laki-laki</v>
      </c>
      <c r="D110" s="645">
        <f>'4'!N25</f>
        <v>0</v>
      </c>
      <c r="E110" s="1200"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97"/>
      <c r="C111" s="648" t="str">
        <f>INDEX(Languages1!$C$1:$AB$1998,MATCH('Wages per Season_V2'!C111,Languages1!$C$1:$C$1998,0),MATCH('1'!$C$5,Languages1!$C$1:$AB$1,0))</f>
        <v>Perempuan</v>
      </c>
      <c r="D111" s="649">
        <f>'4'!N26</f>
        <v>0</v>
      </c>
      <c r="E111" s="1200">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97">
        <f>'4'!L27</f>
        <v>0</v>
      </c>
      <c r="C112" s="644" t="str">
        <f>INDEX(Languages1!$C$1:$AB$1998,MATCH('Wages per Season_V2'!C112,Languages1!$C$1:$C$1998,0),MATCH('1'!$C$5,Languages1!$C$1:$AB$1,0))</f>
        <v>Laki-laki</v>
      </c>
      <c r="D112" s="645">
        <f>'4'!N27</f>
        <v>0</v>
      </c>
      <c r="E112" s="1200"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97"/>
      <c r="C113" s="648" t="str">
        <f>INDEX(Languages1!$C$1:$AB$1998,MATCH('Wages per Season_V2'!C113,Languages1!$C$1:$C$1998,0),MATCH('1'!$C$5,Languages1!$C$1:$AB$1,0))</f>
        <v>Perempuan</v>
      </c>
      <c r="D113" s="649">
        <f>'4'!N28</f>
        <v>0</v>
      </c>
      <c r="E113" s="1200">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97">
        <f>'4'!L29</f>
        <v>0</v>
      </c>
      <c r="C114" s="644" t="str">
        <f>INDEX(Languages1!$C$1:$AB$1998,MATCH('Wages per Season_V2'!C114,Languages1!$C$1:$C$1998,0),MATCH('1'!$C$5,Languages1!$C$1:$AB$1,0))</f>
        <v>Laki-laki</v>
      </c>
      <c r="D114" s="645">
        <f>'4'!N29</f>
        <v>0</v>
      </c>
      <c r="E114" s="1200"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97"/>
      <c r="C115" s="648" t="str">
        <f>INDEX(Languages1!$C$1:$AB$1998,MATCH('Wages per Season_V2'!C115,Languages1!$C$1:$C$1998,0),MATCH('1'!$C$5,Languages1!$C$1:$AB$1,0))</f>
        <v>Perempuan</v>
      </c>
      <c r="D115" s="649">
        <f>'4'!N30</f>
        <v>0</v>
      </c>
      <c r="E115" s="1200">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97">
        <f>'4'!L31</f>
        <v>0</v>
      </c>
      <c r="C116" s="644" t="str">
        <f>INDEX(Languages1!$C$1:$AB$1998,MATCH('Wages per Season_V2'!C116,Languages1!$C$1:$C$1998,0),MATCH('1'!$C$5,Languages1!$C$1:$AB$1,0))</f>
        <v>Laki-laki</v>
      </c>
      <c r="D116" s="645">
        <f>'4'!N31</f>
        <v>0</v>
      </c>
      <c r="E116" s="1200"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97"/>
      <c r="C117" s="648" t="str">
        <f>INDEX(Languages1!$C$1:$AB$1998,MATCH('Wages per Season_V2'!C117,Languages1!$C$1:$C$1998,0),MATCH('1'!$C$5,Languages1!$C$1:$AB$1,0))</f>
        <v>Perempuan</v>
      </c>
      <c r="D117" s="649">
        <f>'4'!N32</f>
        <v>0</v>
      </c>
      <c r="E117" s="1200">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97">
        <f>'4'!L33</f>
        <v>0</v>
      </c>
      <c r="C118" s="644" t="str">
        <f>INDEX(Languages1!$C$1:$AB$1998,MATCH('Wages per Season_V2'!C118,Languages1!$C$1:$C$1998,0),MATCH('1'!$C$5,Languages1!$C$1:$AB$1,0))</f>
        <v>Laki-laki</v>
      </c>
      <c r="D118" s="645">
        <f>'4'!N33</f>
        <v>0</v>
      </c>
      <c r="E118" s="1200"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97"/>
      <c r="C119" s="648" t="str">
        <f>INDEX(Languages1!$C$1:$AB$1998,MATCH('Wages per Season_V2'!C119,Languages1!$C$1:$C$1998,0),MATCH('1'!$C$5,Languages1!$C$1:$AB$1,0))</f>
        <v>Perempuan</v>
      </c>
      <c r="D119" s="649">
        <f>'4'!N34</f>
        <v>0</v>
      </c>
      <c r="E119" s="1200">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97">
        <f>'4'!L35</f>
        <v>0</v>
      </c>
      <c r="C120" s="644" t="str">
        <f>INDEX(Languages1!$C$1:$AB$1998,MATCH('Wages per Season_V2'!C120,Languages1!$C$1:$C$1998,0),MATCH('1'!$C$5,Languages1!$C$1:$AB$1,0))</f>
        <v>Laki-laki</v>
      </c>
      <c r="D120" s="645">
        <f>'4'!N35</f>
        <v>0</v>
      </c>
      <c r="E120" s="1200"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97"/>
      <c r="C121" s="648" t="str">
        <f>INDEX(Languages1!$C$1:$AB$1998,MATCH('Wages per Season_V2'!C121,Languages1!$C$1:$C$1998,0),MATCH('1'!$C$5,Languages1!$C$1:$AB$1,0))</f>
        <v>Perempuan</v>
      </c>
      <c r="D121" s="649">
        <f>'4'!N36</f>
        <v>0</v>
      </c>
      <c r="E121" s="1200">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97">
        <f>'4'!L37</f>
        <v>0</v>
      </c>
      <c r="C122" s="644" t="str">
        <f>INDEX(Languages1!$C$1:$AB$1998,MATCH('Wages per Season_V2'!C122,Languages1!$C$1:$C$1998,0),MATCH('1'!$C$5,Languages1!$C$1:$AB$1,0))</f>
        <v>Laki-laki</v>
      </c>
      <c r="D122" s="645">
        <f>'4'!N37</f>
        <v>0</v>
      </c>
      <c r="E122" s="1200"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97"/>
      <c r="C123" s="648" t="str">
        <f>INDEX(Languages1!$C$1:$AB$1998,MATCH('Wages per Season_V2'!C123,Languages1!$C$1:$C$1998,0),MATCH('1'!$C$5,Languages1!$C$1:$AB$1,0))</f>
        <v>Perempuan</v>
      </c>
      <c r="D123" s="649">
        <f>'4'!N38</f>
        <v>0</v>
      </c>
      <c r="E123" s="1200">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97">
        <f>'4'!L39</f>
        <v>0</v>
      </c>
      <c r="C124" s="644" t="str">
        <f>INDEX(Languages1!$C$1:$AB$1998,MATCH('Wages per Season_V2'!C124,Languages1!$C$1:$C$1998,0),MATCH('1'!$C$5,Languages1!$C$1:$AB$1,0))</f>
        <v>Laki-laki</v>
      </c>
      <c r="D124" s="645">
        <f>'4'!N39</f>
        <v>0</v>
      </c>
      <c r="E124" s="1200"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97"/>
      <c r="C125" s="648" t="str">
        <f>INDEX(Languages1!$C$1:$AB$1998,MATCH('Wages per Season_V2'!C125,Languages1!$C$1:$C$1998,0),MATCH('1'!$C$5,Languages1!$C$1:$AB$1,0))</f>
        <v>Perempuan</v>
      </c>
      <c r="D125" s="649">
        <f>'4'!N40</f>
        <v>0</v>
      </c>
      <c r="E125" s="1200">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97">
        <f>'4'!L41</f>
        <v>0</v>
      </c>
      <c r="C126" s="644" t="str">
        <f>INDEX(Languages1!$C$1:$AB$1998,MATCH('Wages per Season_V2'!C126,Languages1!$C$1:$C$1998,0),MATCH('1'!$C$5,Languages1!$C$1:$AB$1,0))</f>
        <v>Laki-laki</v>
      </c>
      <c r="D126" s="645">
        <f>'4'!N41</f>
        <v>0</v>
      </c>
      <c r="E126" s="1200"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97"/>
      <c r="C127" s="648" t="str">
        <f>INDEX(Languages1!$C$1:$AB$1998,MATCH('Wages per Season_V2'!C127,Languages1!$C$1:$C$1998,0),MATCH('1'!$C$5,Languages1!$C$1:$AB$1,0))</f>
        <v>Perempuan</v>
      </c>
      <c r="D127" s="649">
        <f>'4'!N42</f>
        <v>0</v>
      </c>
      <c r="E127" s="1200">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97">
        <f>'4'!L43</f>
        <v>0</v>
      </c>
      <c r="C128" s="644" t="str">
        <f>INDEX(Languages1!$C$1:$AB$1998,MATCH('Wages per Season_V2'!C128,Languages1!$C$1:$C$1998,0),MATCH('1'!$C$5,Languages1!$C$1:$AB$1,0))</f>
        <v>Laki-laki</v>
      </c>
      <c r="D128" s="645">
        <f>'4'!N43</f>
        <v>0</v>
      </c>
      <c r="E128" s="1200"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97"/>
      <c r="C129" s="648" t="str">
        <f>INDEX(Languages1!$C$1:$AB$1998,MATCH('Wages per Season_V2'!C129,Languages1!$C$1:$C$1998,0),MATCH('1'!$C$5,Languages1!$C$1:$AB$1,0))</f>
        <v>Perempuan</v>
      </c>
      <c r="D129" s="649">
        <f>'4'!N44</f>
        <v>0</v>
      </c>
      <c r="E129" s="1200">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Kawasan Kerja: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97">
        <f>'4'!Q5</f>
        <v>0</v>
      </c>
      <c r="C131" s="644" t="str">
        <f>INDEX(Languages1!$C$1:$AB$1998,MATCH('Wages per Season_V2'!C131,Languages1!$C$1:$C$1998,0),MATCH('1'!$C$5,Languages1!$C$1:$AB$1,0))</f>
        <v>Laki-laki</v>
      </c>
      <c r="D131" s="645">
        <f>'4'!S5</f>
        <v>0</v>
      </c>
      <c r="E131" s="1200"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97"/>
      <c r="C132" s="648" t="str">
        <f>INDEX(Languages1!$C$1:$AB$1998,MATCH('Wages per Season_V2'!C132,Languages1!$C$1:$C$1998,0),MATCH('1'!$C$5,Languages1!$C$1:$AB$1,0))</f>
        <v>Perempuan</v>
      </c>
      <c r="D132" s="649">
        <f>'4'!S6</f>
        <v>0</v>
      </c>
      <c r="E132" s="1200">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97">
        <f>'4'!Q7</f>
        <v>0</v>
      </c>
      <c r="C133" s="644" t="str">
        <f>INDEX(Languages1!$C$1:$AB$1998,MATCH('Wages per Season_V2'!C133,Languages1!$C$1:$C$1998,0),MATCH('1'!$C$5,Languages1!$C$1:$AB$1,0))</f>
        <v>Laki-laki</v>
      </c>
      <c r="D133" s="645">
        <f>'4'!S7</f>
        <v>0</v>
      </c>
      <c r="E133" s="1200"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97"/>
      <c r="C134" s="648" t="str">
        <f>INDEX(Languages1!$C$1:$AB$1998,MATCH('Wages per Season_V2'!C134,Languages1!$C$1:$C$1998,0),MATCH('1'!$C$5,Languages1!$C$1:$AB$1,0))</f>
        <v>Perempuan</v>
      </c>
      <c r="D134" s="649">
        <f>'4'!S8</f>
        <v>0</v>
      </c>
      <c r="E134" s="1200">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97">
        <f>'4'!Q9</f>
        <v>0</v>
      </c>
      <c r="C135" s="644" t="str">
        <f>INDEX(Languages1!$C$1:$AB$1998,MATCH('Wages per Season_V2'!C135,Languages1!$C$1:$C$1998,0),MATCH('1'!$C$5,Languages1!$C$1:$AB$1,0))</f>
        <v>Laki-laki</v>
      </c>
      <c r="D135" s="645">
        <f>'4'!S9</f>
        <v>0</v>
      </c>
      <c r="E135" s="1200"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97"/>
      <c r="C136" s="648" t="str">
        <f>INDEX(Languages1!$C$1:$AB$1998,MATCH('Wages per Season_V2'!C136,Languages1!$C$1:$C$1998,0),MATCH('1'!$C$5,Languages1!$C$1:$AB$1,0))</f>
        <v>Perempuan</v>
      </c>
      <c r="D136" s="649">
        <f>'4'!S10</f>
        <v>0</v>
      </c>
      <c r="E136" s="1200">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97">
        <f>'4'!Q11</f>
        <v>0</v>
      </c>
      <c r="C137" s="644" t="str">
        <f>INDEX(Languages1!$C$1:$AB$1998,MATCH('Wages per Season_V2'!C137,Languages1!$C$1:$C$1998,0),MATCH('1'!$C$5,Languages1!$C$1:$AB$1,0))</f>
        <v>Laki-laki</v>
      </c>
      <c r="D137" s="645">
        <f>'4'!S11</f>
        <v>0</v>
      </c>
      <c r="E137" s="1200"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97"/>
      <c r="C138" s="648" t="str">
        <f>INDEX(Languages1!$C$1:$AB$1998,MATCH('Wages per Season_V2'!C138,Languages1!$C$1:$C$1998,0),MATCH('1'!$C$5,Languages1!$C$1:$AB$1,0))</f>
        <v>Perempuan</v>
      </c>
      <c r="D138" s="649">
        <f>'4'!S12</f>
        <v>0</v>
      </c>
      <c r="E138" s="1200">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97">
        <f>'4'!Q13</f>
        <v>0</v>
      </c>
      <c r="C139" s="644" t="str">
        <f>INDEX(Languages1!$C$1:$AB$1998,MATCH('Wages per Season_V2'!C139,Languages1!$C$1:$C$1998,0),MATCH('1'!$C$5,Languages1!$C$1:$AB$1,0))</f>
        <v>Laki-laki</v>
      </c>
      <c r="D139" s="645">
        <f>'4'!S13</f>
        <v>0</v>
      </c>
      <c r="E139" s="1200"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97"/>
      <c r="C140" s="648" t="str">
        <f>INDEX(Languages1!$C$1:$AB$1998,MATCH('Wages per Season_V2'!C140,Languages1!$C$1:$C$1998,0),MATCH('1'!$C$5,Languages1!$C$1:$AB$1,0))</f>
        <v>Perempuan</v>
      </c>
      <c r="D140" s="649">
        <f>'4'!S14</f>
        <v>0</v>
      </c>
      <c r="E140" s="1200">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97">
        <f>'4'!Q15</f>
        <v>0</v>
      </c>
      <c r="C141" s="644" t="str">
        <f>INDEX(Languages1!$C$1:$AB$1998,MATCH('Wages per Season_V2'!C141,Languages1!$C$1:$C$1998,0),MATCH('1'!$C$5,Languages1!$C$1:$AB$1,0))</f>
        <v>Laki-laki</v>
      </c>
      <c r="D141" s="645">
        <f>'4'!S15</f>
        <v>0</v>
      </c>
      <c r="E141" s="1200"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97"/>
      <c r="C142" s="648" t="str">
        <f>INDEX(Languages1!$C$1:$AB$1998,MATCH('Wages per Season_V2'!C142,Languages1!$C$1:$C$1998,0),MATCH('1'!$C$5,Languages1!$C$1:$AB$1,0))</f>
        <v>Perempuan</v>
      </c>
      <c r="D142" s="649">
        <f>'4'!S16</f>
        <v>0</v>
      </c>
      <c r="E142" s="1200">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97">
        <f>'4'!Q17</f>
        <v>0</v>
      </c>
      <c r="C143" s="644" t="str">
        <f>INDEX(Languages1!$C$1:$AB$1998,MATCH('Wages per Season_V2'!C143,Languages1!$C$1:$C$1998,0),MATCH('1'!$C$5,Languages1!$C$1:$AB$1,0))</f>
        <v>Laki-laki</v>
      </c>
      <c r="D143" s="645">
        <f>'4'!S17</f>
        <v>0</v>
      </c>
      <c r="E143" s="1200"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97"/>
      <c r="C144" s="648" t="str">
        <f>INDEX(Languages1!$C$1:$AB$1998,MATCH('Wages per Season_V2'!C144,Languages1!$C$1:$C$1998,0),MATCH('1'!$C$5,Languages1!$C$1:$AB$1,0))</f>
        <v>Perempuan</v>
      </c>
      <c r="D144" s="649">
        <f>'4'!S18</f>
        <v>0</v>
      </c>
      <c r="E144" s="1200">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97">
        <f>'4'!Q19</f>
        <v>0</v>
      </c>
      <c r="C145" s="644" t="str">
        <f>INDEX(Languages1!$C$1:$AB$1998,MATCH('Wages per Season_V2'!C145,Languages1!$C$1:$C$1998,0),MATCH('1'!$C$5,Languages1!$C$1:$AB$1,0))</f>
        <v>Laki-laki</v>
      </c>
      <c r="D145" s="645">
        <f>'4'!S19</f>
        <v>0</v>
      </c>
      <c r="E145" s="1200"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97"/>
      <c r="C146" s="648" t="str">
        <f>INDEX(Languages1!$C$1:$AB$1998,MATCH('Wages per Season_V2'!C146,Languages1!$C$1:$C$1998,0),MATCH('1'!$C$5,Languages1!$C$1:$AB$1,0))</f>
        <v>Perempuan</v>
      </c>
      <c r="D146" s="649">
        <f>'4'!S20</f>
        <v>0</v>
      </c>
      <c r="E146" s="1200">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97">
        <f>'4'!Q21</f>
        <v>0</v>
      </c>
      <c r="C147" s="644" t="str">
        <f>INDEX(Languages1!$C$1:$AB$1998,MATCH('Wages per Season_V2'!C147,Languages1!$C$1:$C$1998,0),MATCH('1'!$C$5,Languages1!$C$1:$AB$1,0))</f>
        <v>Laki-laki</v>
      </c>
      <c r="D147" s="645">
        <f>'4'!S21</f>
        <v>0</v>
      </c>
      <c r="E147" s="1200"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97"/>
      <c r="C148" s="648" t="str">
        <f>INDEX(Languages1!$C$1:$AB$1998,MATCH('Wages per Season_V2'!C148,Languages1!$C$1:$C$1998,0),MATCH('1'!$C$5,Languages1!$C$1:$AB$1,0))</f>
        <v>Perempuan</v>
      </c>
      <c r="D148" s="649">
        <f>'4'!S22</f>
        <v>0</v>
      </c>
      <c r="E148" s="1200">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97">
        <f>'4'!Q23</f>
        <v>0</v>
      </c>
      <c r="C149" s="644" t="str">
        <f>INDEX(Languages1!$C$1:$AB$1998,MATCH('Wages per Season_V2'!C149,Languages1!$C$1:$C$1998,0),MATCH('1'!$C$5,Languages1!$C$1:$AB$1,0))</f>
        <v>Laki-laki</v>
      </c>
      <c r="D149" s="645">
        <f>'4'!S23</f>
        <v>0</v>
      </c>
      <c r="E149" s="1200"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97"/>
      <c r="C150" s="648" t="str">
        <f>INDEX(Languages1!$C$1:$AB$1998,MATCH('Wages per Season_V2'!C150,Languages1!$C$1:$C$1998,0),MATCH('1'!$C$5,Languages1!$C$1:$AB$1,0))</f>
        <v>Perempuan</v>
      </c>
      <c r="D150" s="649">
        <f>'4'!S24</f>
        <v>0</v>
      </c>
      <c r="E150" s="1200">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97">
        <f>'4'!Q25</f>
        <v>0</v>
      </c>
      <c r="C151" s="644" t="str">
        <f>INDEX(Languages1!$C$1:$AB$1998,MATCH('Wages per Season_V2'!C151,Languages1!$C$1:$C$1998,0),MATCH('1'!$C$5,Languages1!$C$1:$AB$1,0))</f>
        <v>Laki-laki</v>
      </c>
      <c r="D151" s="645">
        <f>'4'!S25</f>
        <v>0</v>
      </c>
      <c r="E151" s="1200"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97"/>
      <c r="C152" s="648" t="str">
        <f>INDEX(Languages1!$C$1:$AB$1998,MATCH('Wages per Season_V2'!C152,Languages1!$C$1:$C$1998,0),MATCH('1'!$C$5,Languages1!$C$1:$AB$1,0))</f>
        <v>Perempuan</v>
      </c>
      <c r="D152" s="649">
        <f>'4'!S26</f>
        <v>0</v>
      </c>
      <c r="E152" s="1200">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97">
        <f>'4'!Q27</f>
        <v>0</v>
      </c>
      <c r="C153" s="644" t="str">
        <f>INDEX(Languages1!$C$1:$AB$1998,MATCH('Wages per Season_V2'!C153,Languages1!$C$1:$C$1998,0),MATCH('1'!$C$5,Languages1!$C$1:$AB$1,0))</f>
        <v>Laki-laki</v>
      </c>
      <c r="D153" s="645">
        <f>'4'!S27</f>
        <v>0</v>
      </c>
      <c r="E153" s="1200"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97"/>
      <c r="C154" s="648" t="str">
        <f>INDEX(Languages1!$C$1:$AB$1998,MATCH('Wages per Season_V2'!C154,Languages1!$C$1:$C$1998,0),MATCH('1'!$C$5,Languages1!$C$1:$AB$1,0))</f>
        <v>Perempuan</v>
      </c>
      <c r="D154" s="649">
        <f>'4'!S28</f>
        <v>0</v>
      </c>
      <c r="E154" s="1200">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97">
        <f>'4'!Q29</f>
        <v>0</v>
      </c>
      <c r="C155" s="644" t="str">
        <f>INDEX(Languages1!$C$1:$AB$1998,MATCH('Wages per Season_V2'!C155,Languages1!$C$1:$C$1998,0),MATCH('1'!$C$5,Languages1!$C$1:$AB$1,0))</f>
        <v>Laki-laki</v>
      </c>
      <c r="D155" s="645">
        <f>'4'!S29</f>
        <v>0</v>
      </c>
      <c r="E155" s="1200"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97"/>
      <c r="C156" s="648" t="str">
        <f>INDEX(Languages1!$C$1:$AB$1998,MATCH('Wages per Season_V2'!C156,Languages1!$C$1:$C$1998,0),MATCH('1'!$C$5,Languages1!$C$1:$AB$1,0))</f>
        <v>Perempuan</v>
      </c>
      <c r="D156" s="649">
        <f>'4'!S30</f>
        <v>0</v>
      </c>
      <c r="E156" s="1200">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97">
        <f>'4'!Q31</f>
        <v>0</v>
      </c>
      <c r="C157" s="644" t="str">
        <f>INDEX(Languages1!$C$1:$AB$1998,MATCH('Wages per Season_V2'!C157,Languages1!$C$1:$C$1998,0),MATCH('1'!$C$5,Languages1!$C$1:$AB$1,0))</f>
        <v>Laki-laki</v>
      </c>
      <c r="D157" s="645">
        <f>'4'!S31</f>
        <v>0</v>
      </c>
      <c r="E157" s="1200"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97"/>
      <c r="C158" s="648" t="str">
        <f>INDEX(Languages1!$C$1:$AB$1998,MATCH('Wages per Season_V2'!C158,Languages1!$C$1:$C$1998,0),MATCH('1'!$C$5,Languages1!$C$1:$AB$1,0))</f>
        <v>Perempuan</v>
      </c>
      <c r="D158" s="649">
        <f>'4'!S32</f>
        <v>0</v>
      </c>
      <c r="E158" s="1200">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97">
        <f>'4'!Q33</f>
        <v>0</v>
      </c>
      <c r="C159" s="644" t="str">
        <f>INDEX(Languages1!$C$1:$AB$1998,MATCH('Wages per Season_V2'!C159,Languages1!$C$1:$C$1998,0),MATCH('1'!$C$5,Languages1!$C$1:$AB$1,0))</f>
        <v>Laki-laki</v>
      </c>
      <c r="D159" s="645">
        <f>'4'!S33</f>
        <v>0</v>
      </c>
      <c r="E159" s="1200"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97"/>
      <c r="C160" s="648" t="str">
        <f>INDEX(Languages1!$C$1:$AB$1998,MATCH('Wages per Season_V2'!C160,Languages1!$C$1:$C$1998,0),MATCH('1'!$C$5,Languages1!$C$1:$AB$1,0))</f>
        <v>Perempuan</v>
      </c>
      <c r="D160" s="649">
        <f>'4'!S34</f>
        <v>0</v>
      </c>
      <c r="E160" s="1200">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97">
        <f>'4'!Q35</f>
        <v>0</v>
      </c>
      <c r="C161" s="644" t="str">
        <f>INDEX(Languages1!$C$1:$AB$1998,MATCH('Wages per Season_V2'!C161,Languages1!$C$1:$C$1998,0),MATCH('1'!$C$5,Languages1!$C$1:$AB$1,0))</f>
        <v>Laki-laki</v>
      </c>
      <c r="D161" s="645">
        <f>'4'!S35</f>
        <v>0</v>
      </c>
      <c r="E161" s="1200"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97"/>
      <c r="C162" s="648" t="str">
        <f>INDEX(Languages1!$C$1:$AB$1998,MATCH('Wages per Season_V2'!C162,Languages1!$C$1:$C$1998,0),MATCH('1'!$C$5,Languages1!$C$1:$AB$1,0))</f>
        <v>Perempuan</v>
      </c>
      <c r="D162" s="649">
        <f>'4'!S36</f>
        <v>0</v>
      </c>
      <c r="E162" s="1200">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97">
        <f>'4'!Q37</f>
        <v>0</v>
      </c>
      <c r="C163" s="644" t="str">
        <f>INDEX(Languages1!$C$1:$AB$1998,MATCH('Wages per Season_V2'!C163,Languages1!$C$1:$C$1998,0),MATCH('1'!$C$5,Languages1!$C$1:$AB$1,0))</f>
        <v>Laki-laki</v>
      </c>
      <c r="D163" s="645">
        <f>'4'!S37</f>
        <v>0</v>
      </c>
      <c r="E163" s="1200"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97"/>
      <c r="C164" s="648" t="str">
        <f>INDEX(Languages1!$C$1:$AB$1998,MATCH('Wages per Season_V2'!C164,Languages1!$C$1:$C$1998,0),MATCH('1'!$C$5,Languages1!$C$1:$AB$1,0))</f>
        <v>Perempuan</v>
      </c>
      <c r="D164" s="649">
        <f>'4'!S38</f>
        <v>0</v>
      </c>
      <c r="E164" s="1200">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97">
        <f>'4'!Q39</f>
        <v>0</v>
      </c>
      <c r="C165" s="644" t="str">
        <f>INDEX(Languages1!$C$1:$AB$1998,MATCH('Wages per Season_V2'!C165,Languages1!$C$1:$C$1998,0),MATCH('1'!$C$5,Languages1!$C$1:$AB$1,0))</f>
        <v>Laki-laki</v>
      </c>
      <c r="D165" s="645">
        <f>'4'!S39</f>
        <v>0</v>
      </c>
      <c r="E165" s="1200"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97"/>
      <c r="C166" s="648" t="str">
        <f>INDEX(Languages1!$C$1:$AB$1998,MATCH('Wages per Season_V2'!C166,Languages1!$C$1:$C$1998,0),MATCH('1'!$C$5,Languages1!$C$1:$AB$1,0))</f>
        <v>Perempuan</v>
      </c>
      <c r="D166" s="649">
        <f>'4'!S40</f>
        <v>0</v>
      </c>
      <c r="E166" s="1200">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97">
        <f>'4'!Q41</f>
        <v>0</v>
      </c>
      <c r="C167" s="644" t="str">
        <f>INDEX(Languages1!$C$1:$AB$1998,MATCH('Wages per Season_V2'!C167,Languages1!$C$1:$C$1998,0),MATCH('1'!$C$5,Languages1!$C$1:$AB$1,0))</f>
        <v>Laki-laki</v>
      </c>
      <c r="D167" s="645">
        <f>'4'!S41</f>
        <v>0</v>
      </c>
      <c r="E167" s="1200"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97"/>
      <c r="C168" s="648" t="str">
        <f>INDEX(Languages1!$C$1:$AB$1998,MATCH('Wages per Season_V2'!C168,Languages1!$C$1:$C$1998,0),MATCH('1'!$C$5,Languages1!$C$1:$AB$1,0))</f>
        <v>Perempuan</v>
      </c>
      <c r="D168" s="649">
        <f>'4'!S42</f>
        <v>0</v>
      </c>
      <c r="E168" s="1200">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97">
        <f>'4'!Q43</f>
        <v>0</v>
      </c>
      <c r="C169" s="644" t="str">
        <f>INDEX(Languages1!$C$1:$AB$1998,MATCH('Wages per Season_V2'!C169,Languages1!$C$1:$C$1998,0),MATCH('1'!$C$5,Languages1!$C$1:$AB$1,0))</f>
        <v>Laki-laki</v>
      </c>
      <c r="D169" s="645">
        <f>'4'!S43</f>
        <v>0</v>
      </c>
      <c r="E169" s="1200"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97"/>
      <c r="C170" s="648" t="str">
        <f>INDEX(Languages1!$C$1:$AB$1998,MATCH('Wages per Season_V2'!C170,Languages1!$C$1:$C$1998,0),MATCH('1'!$C$5,Languages1!$C$1:$AB$1,0))</f>
        <v>Perempuan</v>
      </c>
      <c r="D170" s="649">
        <f>'4'!S44</f>
        <v>0</v>
      </c>
      <c r="E170" s="1200">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Kawasan Kerja: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198">
        <f>'4'!V5</f>
        <v>0</v>
      </c>
      <c r="C172" s="644" t="str">
        <f>INDEX(Languages1!$C$1:$AB$1998,MATCH('Wages per Season_V2'!C172,Languages1!$C$1:$C$1998,0),MATCH('1'!$C$5,Languages1!$C$1:$AB$1,0))</f>
        <v>Laki-laki</v>
      </c>
      <c r="D172" s="652">
        <f>'4'!X5</f>
        <v>0</v>
      </c>
      <c r="E172" s="1200"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201"/>
      <c r="C173" s="648" t="str">
        <f>INDEX(Languages1!$C$1:$AB$1998,MATCH('Wages per Season_V2'!C173,Languages1!$C$1:$C$1998,0),MATCH('1'!$C$5,Languages1!$C$1:$AB$1,0))</f>
        <v>Perempuan</v>
      </c>
      <c r="D173" s="653">
        <f>'4'!X6</f>
        <v>0</v>
      </c>
      <c r="E173" s="1200">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198">
        <f>'4'!V7</f>
        <v>0</v>
      </c>
      <c r="C174" s="644" t="str">
        <f>INDEX(Languages1!$C$1:$AB$1998,MATCH('Wages per Season_V2'!C174,Languages1!$C$1:$C$1998,0),MATCH('1'!$C$5,Languages1!$C$1:$AB$1,0))</f>
        <v>Laki-laki</v>
      </c>
      <c r="D174" s="652">
        <f>'4'!X7</f>
        <v>0</v>
      </c>
      <c r="E174" s="1200"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201"/>
      <c r="C175" s="648" t="str">
        <f>INDEX(Languages1!$C$1:$AB$1998,MATCH('Wages per Season_V2'!C175,Languages1!$C$1:$C$1998,0),MATCH('1'!$C$5,Languages1!$C$1:$AB$1,0))</f>
        <v>Perempuan</v>
      </c>
      <c r="D175" s="653">
        <f>'4'!X8</f>
        <v>0</v>
      </c>
      <c r="E175" s="1200">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198">
        <f>'4'!V9</f>
        <v>0</v>
      </c>
      <c r="C176" s="644" t="str">
        <f>INDEX(Languages1!$C$1:$AB$1998,MATCH('Wages per Season_V2'!C176,Languages1!$C$1:$C$1998,0),MATCH('1'!$C$5,Languages1!$C$1:$AB$1,0))</f>
        <v>Laki-laki</v>
      </c>
      <c r="D176" s="652">
        <f>'4'!X9</f>
        <v>0</v>
      </c>
      <c r="E176" s="1200"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201"/>
      <c r="C177" s="648" t="str">
        <f>INDEX(Languages1!$C$1:$AB$1998,MATCH('Wages per Season_V2'!C177,Languages1!$C$1:$C$1998,0),MATCH('1'!$C$5,Languages1!$C$1:$AB$1,0))</f>
        <v>Perempuan</v>
      </c>
      <c r="D177" s="653">
        <f>'4'!X10</f>
        <v>0</v>
      </c>
      <c r="E177" s="1200">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198">
        <f>'4'!V11</f>
        <v>0</v>
      </c>
      <c r="C178" s="644" t="str">
        <f>INDEX(Languages1!$C$1:$AB$1998,MATCH('Wages per Season_V2'!C178,Languages1!$C$1:$C$1998,0),MATCH('1'!$C$5,Languages1!$C$1:$AB$1,0))</f>
        <v>Laki-laki</v>
      </c>
      <c r="D178" s="652">
        <f>'4'!X11</f>
        <v>0</v>
      </c>
      <c r="E178" s="1200"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201"/>
      <c r="C179" s="648" t="str">
        <f>INDEX(Languages1!$C$1:$AB$1998,MATCH('Wages per Season_V2'!C179,Languages1!$C$1:$C$1998,0),MATCH('1'!$C$5,Languages1!$C$1:$AB$1,0))</f>
        <v>Perempuan</v>
      </c>
      <c r="D179" s="653">
        <f>'4'!X12</f>
        <v>0</v>
      </c>
      <c r="E179" s="1200">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198">
        <f>'4'!V13</f>
        <v>0</v>
      </c>
      <c r="C180" s="644" t="str">
        <f>INDEX(Languages1!$C$1:$AB$1998,MATCH('Wages per Season_V2'!C180,Languages1!$C$1:$C$1998,0),MATCH('1'!$C$5,Languages1!$C$1:$AB$1,0))</f>
        <v>Laki-laki</v>
      </c>
      <c r="D180" s="652">
        <f>'4'!X13</f>
        <v>0</v>
      </c>
      <c r="E180" s="1200"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201"/>
      <c r="C181" s="648" t="str">
        <f>INDEX(Languages1!$C$1:$AB$1998,MATCH('Wages per Season_V2'!C181,Languages1!$C$1:$C$1998,0),MATCH('1'!$C$5,Languages1!$C$1:$AB$1,0))</f>
        <v>Perempuan</v>
      </c>
      <c r="D181" s="653">
        <f>'4'!X14</f>
        <v>0</v>
      </c>
      <c r="E181" s="1200">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198">
        <f>'4'!V15</f>
        <v>0</v>
      </c>
      <c r="C182" s="644" t="str">
        <f>INDEX(Languages1!$C$1:$AB$1998,MATCH('Wages per Season_V2'!C182,Languages1!$C$1:$C$1998,0),MATCH('1'!$C$5,Languages1!$C$1:$AB$1,0))</f>
        <v>Laki-laki</v>
      </c>
      <c r="D182" s="652">
        <f>'4'!X15</f>
        <v>0</v>
      </c>
      <c r="E182" s="1200"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201"/>
      <c r="C183" s="648" t="str">
        <f>INDEX(Languages1!$C$1:$AB$1998,MATCH('Wages per Season_V2'!C183,Languages1!$C$1:$C$1998,0),MATCH('1'!$C$5,Languages1!$C$1:$AB$1,0))</f>
        <v>Perempuan</v>
      </c>
      <c r="D183" s="653">
        <f>'4'!X16</f>
        <v>0</v>
      </c>
      <c r="E183" s="1200">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198">
        <f>'4'!V17</f>
        <v>0</v>
      </c>
      <c r="C184" s="644" t="str">
        <f>INDEX(Languages1!$C$1:$AB$1998,MATCH('Wages per Season_V2'!C184,Languages1!$C$1:$C$1998,0),MATCH('1'!$C$5,Languages1!$C$1:$AB$1,0))</f>
        <v>Laki-laki</v>
      </c>
      <c r="D184" s="652">
        <f>'4'!X17</f>
        <v>0</v>
      </c>
      <c r="E184" s="1200"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201"/>
      <c r="C185" s="648" t="str">
        <f>INDEX(Languages1!$C$1:$AB$1998,MATCH('Wages per Season_V2'!C185,Languages1!$C$1:$C$1998,0),MATCH('1'!$C$5,Languages1!$C$1:$AB$1,0))</f>
        <v>Perempuan</v>
      </c>
      <c r="D185" s="653">
        <f>'4'!X18</f>
        <v>0</v>
      </c>
      <c r="E185" s="1200">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198">
        <f>'4'!V19</f>
        <v>0</v>
      </c>
      <c r="C186" s="644" t="str">
        <f>INDEX(Languages1!$C$1:$AB$1998,MATCH('Wages per Season_V2'!C186,Languages1!$C$1:$C$1998,0),MATCH('1'!$C$5,Languages1!$C$1:$AB$1,0))</f>
        <v>Laki-laki</v>
      </c>
      <c r="D186" s="652">
        <f>'4'!X19</f>
        <v>0</v>
      </c>
      <c r="E186" s="1200"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201"/>
      <c r="C187" s="648" t="str">
        <f>INDEX(Languages1!$C$1:$AB$1998,MATCH('Wages per Season_V2'!C187,Languages1!$C$1:$C$1998,0),MATCH('1'!$C$5,Languages1!$C$1:$AB$1,0))</f>
        <v>Perempuan</v>
      </c>
      <c r="D187" s="653">
        <f>'4'!X20</f>
        <v>0</v>
      </c>
      <c r="E187" s="1200">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198">
        <f>'4'!V21</f>
        <v>0</v>
      </c>
      <c r="C188" s="644" t="str">
        <f>INDEX(Languages1!$C$1:$AB$1998,MATCH('Wages per Season_V2'!C188,Languages1!$C$1:$C$1998,0),MATCH('1'!$C$5,Languages1!$C$1:$AB$1,0))</f>
        <v>Laki-laki</v>
      </c>
      <c r="D188" s="652">
        <f>'4'!X21</f>
        <v>0</v>
      </c>
      <c r="E188" s="1200"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201"/>
      <c r="C189" s="648" t="str">
        <f>INDEX(Languages1!$C$1:$AB$1998,MATCH('Wages per Season_V2'!C189,Languages1!$C$1:$C$1998,0),MATCH('1'!$C$5,Languages1!$C$1:$AB$1,0))</f>
        <v>Perempuan</v>
      </c>
      <c r="D189" s="653">
        <f>'4'!X22</f>
        <v>0</v>
      </c>
      <c r="E189" s="1200">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198">
        <f>'4'!V23</f>
        <v>0</v>
      </c>
      <c r="C190" s="644" t="str">
        <f>INDEX(Languages1!$C$1:$AB$1998,MATCH('Wages per Season_V2'!C190,Languages1!$C$1:$C$1998,0),MATCH('1'!$C$5,Languages1!$C$1:$AB$1,0))</f>
        <v>Laki-laki</v>
      </c>
      <c r="D190" s="652">
        <f>'4'!X23</f>
        <v>0</v>
      </c>
      <c r="E190" s="1200"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201"/>
      <c r="C191" s="648" t="str">
        <f>INDEX(Languages1!$C$1:$AB$1998,MATCH('Wages per Season_V2'!C191,Languages1!$C$1:$C$1998,0),MATCH('1'!$C$5,Languages1!$C$1:$AB$1,0))</f>
        <v>Perempuan</v>
      </c>
      <c r="D191" s="653">
        <f>'4'!X24</f>
        <v>0</v>
      </c>
      <c r="E191" s="1200">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198">
        <f>'4'!V25</f>
        <v>0</v>
      </c>
      <c r="C192" s="644" t="str">
        <f>INDEX(Languages1!$C$1:$AB$1998,MATCH('Wages per Season_V2'!C192,Languages1!$C$1:$C$1998,0),MATCH('1'!$C$5,Languages1!$C$1:$AB$1,0))</f>
        <v>Laki-laki</v>
      </c>
      <c r="D192" s="652">
        <f>'4'!X25</f>
        <v>0</v>
      </c>
      <c r="E192" s="1200"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201"/>
      <c r="C193" s="648" t="str">
        <f>INDEX(Languages1!$C$1:$AB$1998,MATCH('Wages per Season_V2'!C193,Languages1!$C$1:$C$1998,0),MATCH('1'!$C$5,Languages1!$C$1:$AB$1,0))</f>
        <v>Perempuan</v>
      </c>
      <c r="D193" s="653">
        <f>'4'!X26</f>
        <v>0</v>
      </c>
      <c r="E193" s="1200">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198">
        <f>'4'!V27</f>
        <v>0</v>
      </c>
      <c r="C194" s="644" t="str">
        <f>INDEX(Languages1!$C$1:$AB$1998,MATCH('Wages per Season_V2'!C194,Languages1!$C$1:$C$1998,0),MATCH('1'!$C$5,Languages1!$C$1:$AB$1,0))</f>
        <v>Laki-laki</v>
      </c>
      <c r="D194" s="652">
        <f>'4'!X27</f>
        <v>0</v>
      </c>
      <c r="E194" s="1200"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201"/>
      <c r="C195" s="648" t="str">
        <f>INDEX(Languages1!$C$1:$AB$1998,MATCH('Wages per Season_V2'!C195,Languages1!$C$1:$C$1998,0),MATCH('1'!$C$5,Languages1!$C$1:$AB$1,0))</f>
        <v>Perempuan</v>
      </c>
      <c r="D195" s="653">
        <f>'4'!X28</f>
        <v>0</v>
      </c>
      <c r="E195" s="1200">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198">
        <f>'4'!V29</f>
        <v>0</v>
      </c>
      <c r="C196" s="644" t="str">
        <f>INDEX(Languages1!$C$1:$AB$1998,MATCH('Wages per Season_V2'!C196,Languages1!$C$1:$C$1998,0),MATCH('1'!$C$5,Languages1!$C$1:$AB$1,0))</f>
        <v>Laki-laki</v>
      </c>
      <c r="D196" s="652">
        <f>'4'!X29</f>
        <v>0</v>
      </c>
      <c r="E196" s="1200"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201"/>
      <c r="C197" s="648" t="str">
        <f>INDEX(Languages1!$C$1:$AB$1998,MATCH('Wages per Season_V2'!C197,Languages1!$C$1:$C$1998,0),MATCH('1'!$C$5,Languages1!$C$1:$AB$1,0))</f>
        <v>Perempuan</v>
      </c>
      <c r="D197" s="653">
        <f>'4'!X30</f>
        <v>0</v>
      </c>
      <c r="E197" s="1200">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198">
        <f>'4'!V31</f>
        <v>0</v>
      </c>
      <c r="C198" s="644" t="str">
        <f>INDEX(Languages1!$C$1:$AB$1998,MATCH('Wages per Season_V2'!C198,Languages1!$C$1:$C$1998,0),MATCH('1'!$C$5,Languages1!$C$1:$AB$1,0))</f>
        <v>Laki-laki</v>
      </c>
      <c r="D198" s="652">
        <f>'4'!X31</f>
        <v>0</v>
      </c>
      <c r="E198" s="1200"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201"/>
      <c r="C199" s="648" t="str">
        <f>INDEX(Languages1!$C$1:$AB$1998,MATCH('Wages per Season_V2'!C199,Languages1!$C$1:$C$1998,0),MATCH('1'!$C$5,Languages1!$C$1:$AB$1,0))</f>
        <v>Perempuan</v>
      </c>
      <c r="D199" s="653">
        <f>'4'!X32</f>
        <v>0</v>
      </c>
      <c r="E199" s="1200">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198">
        <f>'4'!V33</f>
        <v>0</v>
      </c>
      <c r="C200" s="644" t="str">
        <f>INDEX(Languages1!$C$1:$AB$1998,MATCH('Wages per Season_V2'!C200,Languages1!$C$1:$C$1998,0),MATCH('1'!$C$5,Languages1!$C$1:$AB$1,0))</f>
        <v>Laki-laki</v>
      </c>
      <c r="D200" s="652">
        <f>'4'!X33</f>
        <v>0</v>
      </c>
      <c r="E200" s="1200"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201"/>
      <c r="C201" s="648" t="str">
        <f>INDEX(Languages1!$C$1:$AB$1998,MATCH('Wages per Season_V2'!C201,Languages1!$C$1:$C$1998,0),MATCH('1'!$C$5,Languages1!$C$1:$AB$1,0))</f>
        <v>Perempuan</v>
      </c>
      <c r="D201" s="653">
        <f>'4'!X34</f>
        <v>0</v>
      </c>
      <c r="E201" s="1200">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198">
        <f>'4'!V35</f>
        <v>0</v>
      </c>
      <c r="C202" s="644" t="str">
        <f>INDEX(Languages1!$C$1:$AB$1998,MATCH('Wages per Season_V2'!C202,Languages1!$C$1:$C$1998,0),MATCH('1'!$C$5,Languages1!$C$1:$AB$1,0))</f>
        <v>Laki-laki</v>
      </c>
      <c r="D202" s="652">
        <f>'4'!X35</f>
        <v>0</v>
      </c>
      <c r="E202" s="1200"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201"/>
      <c r="C203" s="648" t="str">
        <f>INDEX(Languages1!$C$1:$AB$1998,MATCH('Wages per Season_V2'!C203,Languages1!$C$1:$C$1998,0),MATCH('1'!$C$5,Languages1!$C$1:$AB$1,0))</f>
        <v>Perempuan</v>
      </c>
      <c r="D203" s="653">
        <f>'4'!X36</f>
        <v>0</v>
      </c>
      <c r="E203" s="1200">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198">
        <f>'4'!V37</f>
        <v>0</v>
      </c>
      <c r="C204" s="644" t="str">
        <f>INDEX(Languages1!$C$1:$AB$1998,MATCH('Wages per Season_V2'!C204,Languages1!$C$1:$C$1998,0),MATCH('1'!$C$5,Languages1!$C$1:$AB$1,0))</f>
        <v>Laki-laki</v>
      </c>
      <c r="D204" s="652">
        <f>'4'!X37</f>
        <v>0</v>
      </c>
      <c r="E204" s="1200"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201"/>
      <c r="C205" s="648" t="str">
        <f>INDEX(Languages1!$C$1:$AB$1998,MATCH('Wages per Season_V2'!C205,Languages1!$C$1:$C$1998,0),MATCH('1'!$C$5,Languages1!$C$1:$AB$1,0))</f>
        <v>Perempuan</v>
      </c>
      <c r="D205" s="653">
        <f>'4'!X38</f>
        <v>0</v>
      </c>
      <c r="E205" s="1200">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198">
        <f>'4'!V39</f>
        <v>0</v>
      </c>
      <c r="C206" s="644" t="str">
        <f>INDEX(Languages1!$C$1:$AB$1998,MATCH('Wages per Season_V2'!C206,Languages1!$C$1:$C$1998,0),MATCH('1'!$C$5,Languages1!$C$1:$AB$1,0))</f>
        <v>Laki-laki</v>
      </c>
      <c r="D206" s="652">
        <f>'4'!X39</f>
        <v>0</v>
      </c>
      <c r="E206" s="1200"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201"/>
      <c r="C207" s="648" t="str">
        <f>INDEX(Languages1!$C$1:$AB$1998,MATCH('Wages per Season_V2'!C207,Languages1!$C$1:$C$1998,0),MATCH('1'!$C$5,Languages1!$C$1:$AB$1,0))</f>
        <v>Perempuan</v>
      </c>
      <c r="D207" s="653">
        <f>'4'!X40</f>
        <v>0</v>
      </c>
      <c r="E207" s="1200">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198">
        <f>'4'!V41</f>
        <v>0</v>
      </c>
      <c r="C208" s="644" t="str">
        <f>INDEX(Languages1!$C$1:$AB$1998,MATCH('Wages per Season_V2'!C208,Languages1!$C$1:$C$1998,0),MATCH('1'!$C$5,Languages1!$C$1:$AB$1,0))</f>
        <v>Laki-laki</v>
      </c>
      <c r="D208" s="652">
        <f>'4'!X41</f>
        <v>0</v>
      </c>
      <c r="E208" s="1200"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201"/>
      <c r="C209" s="648" t="str">
        <f>INDEX(Languages1!$C$1:$AB$1998,MATCH('Wages per Season_V2'!C209,Languages1!$C$1:$C$1998,0),MATCH('1'!$C$5,Languages1!$C$1:$AB$1,0))</f>
        <v>Perempuan</v>
      </c>
      <c r="D209" s="653">
        <f>'4'!X42</f>
        <v>0</v>
      </c>
      <c r="E209" s="1200">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198">
        <f>'4'!V43</f>
        <v>0</v>
      </c>
      <c r="C210" s="644" t="str">
        <f>INDEX(Languages1!$C$1:$AB$1998,MATCH('Wages per Season_V2'!C210,Languages1!$C$1:$C$1998,0),MATCH('1'!$C$5,Languages1!$C$1:$AB$1,0))</f>
        <v>Laki-laki</v>
      </c>
      <c r="D210" s="652">
        <f>'4'!X43</f>
        <v>0</v>
      </c>
      <c r="E210" s="1200"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201"/>
      <c r="C211" s="648" t="str">
        <f>INDEX(Languages1!$C$1:$AB$1998,MATCH('Wages per Season_V2'!C211,Languages1!$C$1:$C$1998,0),MATCH('1'!$C$5,Languages1!$C$1:$AB$1,0))</f>
        <v>Perempuan</v>
      </c>
      <c r="D211" s="653">
        <f>'4'!X44</f>
        <v>0</v>
      </c>
      <c r="E211" s="1200">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Kawasan Kerja: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198">
        <f>'4'!AA5</f>
        <v>0</v>
      </c>
      <c r="C213" s="644" t="str">
        <f>INDEX(Languages1!$C$1:$AB$1998,MATCH('Wages per Season_V2'!C213,Languages1!$C$1:$C$1998,0),MATCH('1'!$C$5,Languages1!$C$1:$AB$1,0))</f>
        <v>Laki-laki</v>
      </c>
      <c r="D213" s="652">
        <f>'4'!AC5</f>
        <v>0</v>
      </c>
      <c r="E213" s="1200"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199"/>
      <c r="C214" s="648" t="str">
        <f>INDEX(Languages1!$C$1:$AB$1998,MATCH('Wages per Season_V2'!C214,Languages1!$C$1:$C$1998,0),MATCH('1'!$C$5,Languages1!$C$1:$AB$1,0))</f>
        <v>Perempuan</v>
      </c>
      <c r="D214" s="653">
        <f>'4'!AC6</f>
        <v>0</v>
      </c>
      <c r="E214" s="1200">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198">
        <f>'4'!AA7</f>
        <v>0</v>
      </c>
      <c r="C215" s="644" t="str">
        <f>INDEX(Languages1!$C$1:$AB$1998,MATCH('Wages per Season_V2'!C215,Languages1!$C$1:$C$1998,0),MATCH('1'!$C$5,Languages1!$C$1:$AB$1,0))</f>
        <v>Laki-laki</v>
      </c>
      <c r="D215" s="652">
        <f>'4'!AC7</f>
        <v>0</v>
      </c>
      <c r="E215" s="1200"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199"/>
      <c r="C216" s="648" t="str">
        <f>INDEX(Languages1!$C$1:$AB$1998,MATCH('Wages per Season_V2'!C216,Languages1!$C$1:$C$1998,0),MATCH('1'!$C$5,Languages1!$C$1:$AB$1,0))</f>
        <v>Perempuan</v>
      </c>
      <c r="D216" s="653">
        <f>'4'!AC8</f>
        <v>0</v>
      </c>
      <c r="E216" s="1200">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198">
        <f>'4'!AA9</f>
        <v>0</v>
      </c>
      <c r="C217" s="644" t="str">
        <f>INDEX(Languages1!$C$1:$AB$1998,MATCH('Wages per Season_V2'!C217,Languages1!$C$1:$C$1998,0),MATCH('1'!$C$5,Languages1!$C$1:$AB$1,0))</f>
        <v>Laki-laki</v>
      </c>
      <c r="D217" s="652">
        <f>'4'!AC9</f>
        <v>0</v>
      </c>
      <c r="E217" s="1200"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199"/>
      <c r="C218" s="648" t="str">
        <f>INDEX(Languages1!$C$1:$AB$1998,MATCH('Wages per Season_V2'!C218,Languages1!$C$1:$C$1998,0),MATCH('1'!$C$5,Languages1!$C$1:$AB$1,0))</f>
        <v>Perempuan</v>
      </c>
      <c r="D218" s="653">
        <f>'4'!AC10</f>
        <v>0</v>
      </c>
      <c r="E218" s="1200">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198">
        <f>'4'!AA11</f>
        <v>0</v>
      </c>
      <c r="C219" s="644" t="str">
        <f>INDEX(Languages1!$C$1:$AB$1998,MATCH('Wages per Season_V2'!C219,Languages1!$C$1:$C$1998,0),MATCH('1'!$C$5,Languages1!$C$1:$AB$1,0))</f>
        <v>Laki-laki</v>
      </c>
      <c r="D219" s="652">
        <f>'4'!AC11</f>
        <v>0</v>
      </c>
      <c r="E219" s="1200"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199"/>
      <c r="C220" s="648" t="str">
        <f>INDEX(Languages1!$C$1:$AB$1998,MATCH('Wages per Season_V2'!C220,Languages1!$C$1:$C$1998,0),MATCH('1'!$C$5,Languages1!$C$1:$AB$1,0))</f>
        <v>Perempuan</v>
      </c>
      <c r="D220" s="653">
        <f>'4'!AC12</f>
        <v>0</v>
      </c>
      <c r="E220" s="1200">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198">
        <f>'4'!AA13</f>
        <v>0</v>
      </c>
      <c r="C221" s="644" t="str">
        <f>INDEX(Languages1!$C$1:$AB$1998,MATCH('Wages per Season_V2'!C221,Languages1!$C$1:$C$1998,0),MATCH('1'!$C$5,Languages1!$C$1:$AB$1,0))</f>
        <v>Laki-laki</v>
      </c>
      <c r="D221" s="652">
        <f>'4'!AC13</f>
        <v>0</v>
      </c>
      <c r="E221" s="1200"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199"/>
      <c r="C222" s="648" t="str">
        <f>INDEX(Languages1!$C$1:$AB$1998,MATCH('Wages per Season_V2'!C222,Languages1!$C$1:$C$1998,0),MATCH('1'!$C$5,Languages1!$C$1:$AB$1,0))</f>
        <v>Perempuan</v>
      </c>
      <c r="D222" s="653">
        <f>'4'!AC14</f>
        <v>0</v>
      </c>
      <c r="E222" s="1200">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198">
        <f>'4'!AA15</f>
        <v>0</v>
      </c>
      <c r="C223" s="644" t="str">
        <f>INDEX(Languages1!$C$1:$AB$1998,MATCH('Wages per Season_V2'!C223,Languages1!$C$1:$C$1998,0),MATCH('1'!$C$5,Languages1!$C$1:$AB$1,0))</f>
        <v>Laki-laki</v>
      </c>
      <c r="D223" s="652">
        <f>'4'!AC15</f>
        <v>0</v>
      </c>
      <c r="E223" s="1200"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199"/>
      <c r="C224" s="648" t="str">
        <f>INDEX(Languages1!$C$1:$AB$1998,MATCH('Wages per Season_V2'!C224,Languages1!$C$1:$C$1998,0),MATCH('1'!$C$5,Languages1!$C$1:$AB$1,0))</f>
        <v>Perempuan</v>
      </c>
      <c r="D224" s="653">
        <f>'4'!AC16</f>
        <v>0</v>
      </c>
      <c r="E224" s="1200">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198">
        <f>'4'!AA17</f>
        <v>0</v>
      </c>
      <c r="C225" s="644" t="str">
        <f>INDEX(Languages1!$C$1:$AB$1998,MATCH('Wages per Season_V2'!C225,Languages1!$C$1:$C$1998,0),MATCH('1'!$C$5,Languages1!$C$1:$AB$1,0))</f>
        <v>Laki-laki</v>
      </c>
      <c r="D225" s="652">
        <f>'4'!AC17</f>
        <v>0</v>
      </c>
      <c r="E225" s="1200"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199"/>
      <c r="C226" s="648" t="str">
        <f>INDEX(Languages1!$C$1:$AB$1998,MATCH('Wages per Season_V2'!C226,Languages1!$C$1:$C$1998,0),MATCH('1'!$C$5,Languages1!$C$1:$AB$1,0))</f>
        <v>Perempuan</v>
      </c>
      <c r="D226" s="653">
        <f>'4'!AC18</f>
        <v>0</v>
      </c>
      <c r="E226" s="1200">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198">
        <f>'4'!AA19</f>
        <v>0</v>
      </c>
      <c r="C227" s="644" t="str">
        <f>INDEX(Languages1!$C$1:$AB$1998,MATCH('Wages per Season_V2'!C227,Languages1!$C$1:$C$1998,0),MATCH('1'!$C$5,Languages1!$C$1:$AB$1,0))</f>
        <v>Laki-laki</v>
      </c>
      <c r="D227" s="652">
        <f>'4'!AC19</f>
        <v>0</v>
      </c>
      <c r="E227" s="1200"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199"/>
      <c r="C228" s="648" t="str">
        <f>INDEX(Languages1!$C$1:$AB$1998,MATCH('Wages per Season_V2'!C228,Languages1!$C$1:$C$1998,0),MATCH('1'!$C$5,Languages1!$C$1:$AB$1,0))</f>
        <v>Perempuan</v>
      </c>
      <c r="D228" s="653">
        <f>'4'!AC20</f>
        <v>0</v>
      </c>
      <c r="E228" s="1200">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198">
        <f>'4'!AA21</f>
        <v>0</v>
      </c>
      <c r="C229" s="644" t="str">
        <f>INDEX(Languages1!$C$1:$AB$1998,MATCH('Wages per Season_V2'!C229,Languages1!$C$1:$C$1998,0),MATCH('1'!$C$5,Languages1!$C$1:$AB$1,0))</f>
        <v>Laki-laki</v>
      </c>
      <c r="D229" s="652">
        <f>'4'!AC21</f>
        <v>0</v>
      </c>
      <c r="E229" s="1200"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199"/>
      <c r="C230" s="648" t="str">
        <f>INDEX(Languages1!$C$1:$AB$1998,MATCH('Wages per Season_V2'!C230,Languages1!$C$1:$C$1998,0),MATCH('1'!$C$5,Languages1!$C$1:$AB$1,0))</f>
        <v>Perempuan</v>
      </c>
      <c r="D230" s="653">
        <f>'4'!AC22</f>
        <v>0</v>
      </c>
      <c r="E230" s="1200">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198">
        <f>'4'!AA23</f>
        <v>0</v>
      </c>
      <c r="C231" s="644" t="str">
        <f>INDEX(Languages1!$C$1:$AB$1998,MATCH('Wages per Season_V2'!C231,Languages1!$C$1:$C$1998,0),MATCH('1'!$C$5,Languages1!$C$1:$AB$1,0))</f>
        <v>Laki-laki</v>
      </c>
      <c r="D231" s="652">
        <f>'4'!AC23</f>
        <v>0</v>
      </c>
      <c r="E231" s="1200"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199"/>
      <c r="C232" s="648" t="str">
        <f>INDEX(Languages1!$C$1:$AB$1998,MATCH('Wages per Season_V2'!C232,Languages1!$C$1:$C$1998,0),MATCH('1'!$C$5,Languages1!$C$1:$AB$1,0))</f>
        <v>Perempuan</v>
      </c>
      <c r="D232" s="653">
        <f>'4'!AC24</f>
        <v>0</v>
      </c>
      <c r="E232" s="1200">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198">
        <f>'4'!AA25</f>
        <v>0</v>
      </c>
      <c r="C233" s="644" t="str">
        <f>INDEX(Languages1!$C$1:$AB$1998,MATCH('Wages per Season_V2'!C233,Languages1!$C$1:$C$1998,0),MATCH('1'!$C$5,Languages1!$C$1:$AB$1,0))</f>
        <v>Laki-laki</v>
      </c>
      <c r="D233" s="652">
        <f>'4'!AC25</f>
        <v>0</v>
      </c>
      <c r="E233" s="1200"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202"/>
      <c r="C234" s="648" t="str">
        <f>INDEX(Languages1!$C$1:$AB$1998,MATCH('Wages per Season_V2'!C234,Languages1!$C$1:$C$1998,0),MATCH('1'!$C$5,Languages1!$C$1:$AB$1,0))</f>
        <v>Perempuan</v>
      </c>
      <c r="D234" s="653">
        <f>'4'!AC26</f>
        <v>0</v>
      </c>
      <c r="E234" s="1200">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203">
        <f>'4'!AA27</f>
        <v>0</v>
      </c>
      <c r="C235" s="644" t="str">
        <f>INDEX(Languages1!$C$1:$AB$1998,MATCH('Wages per Season_V2'!C235,Languages1!$C$1:$C$1998,0),MATCH('1'!$C$5,Languages1!$C$1:$AB$1,0))</f>
        <v>Laki-laki</v>
      </c>
      <c r="D235" s="652">
        <f>'4'!AC27</f>
        <v>0</v>
      </c>
      <c r="E235" s="1200"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199"/>
      <c r="C236" s="648" t="str">
        <f>INDEX(Languages1!$C$1:$AB$1998,MATCH('Wages per Season_V2'!C236,Languages1!$C$1:$C$1998,0),MATCH('1'!$C$5,Languages1!$C$1:$AB$1,0))</f>
        <v>Perempuan</v>
      </c>
      <c r="D236" s="653">
        <f>'4'!AC28</f>
        <v>0</v>
      </c>
      <c r="E236" s="1200">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198">
        <f>'4'!AA29</f>
        <v>0</v>
      </c>
      <c r="C237" s="644" t="str">
        <f>INDEX(Languages1!$C$1:$AB$1998,MATCH('Wages per Season_V2'!C237,Languages1!$C$1:$C$1998,0),MATCH('1'!$C$5,Languages1!$C$1:$AB$1,0))</f>
        <v>Laki-laki</v>
      </c>
      <c r="D237" s="652">
        <f>'4'!AC29</f>
        <v>0</v>
      </c>
      <c r="E237" s="1200"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199"/>
      <c r="C238" s="648" t="str">
        <f>INDEX(Languages1!$C$1:$AB$1998,MATCH('Wages per Season_V2'!C238,Languages1!$C$1:$C$1998,0),MATCH('1'!$C$5,Languages1!$C$1:$AB$1,0))</f>
        <v>Perempuan</v>
      </c>
      <c r="D238" s="653">
        <f>'4'!AC30</f>
        <v>0</v>
      </c>
      <c r="E238" s="1200">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198">
        <f>'4'!AA31</f>
        <v>0</v>
      </c>
      <c r="C239" s="644" t="str">
        <f>INDEX(Languages1!$C$1:$AB$1998,MATCH('Wages per Season_V2'!C239,Languages1!$C$1:$C$1998,0),MATCH('1'!$C$5,Languages1!$C$1:$AB$1,0))</f>
        <v>Laki-laki</v>
      </c>
      <c r="D239" s="652">
        <f>'4'!AC31</f>
        <v>0</v>
      </c>
      <c r="E239" s="1200"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202"/>
      <c r="C240" s="648" t="str">
        <f>INDEX(Languages1!$C$1:$AB$1998,MATCH('Wages per Season_V2'!C240,Languages1!$C$1:$C$1998,0),MATCH('1'!$C$5,Languages1!$C$1:$AB$1,0))</f>
        <v>Perempuan</v>
      </c>
      <c r="D240" s="749">
        <f>'4'!AC32</f>
        <v>0</v>
      </c>
      <c r="E240" s="1200">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203">
        <f>'4'!AA33</f>
        <v>0</v>
      </c>
      <c r="C241" s="644" t="str">
        <f>INDEX(Languages1!$C$1:$AB$1998,MATCH('Wages per Season_V2'!C241,Languages1!$C$1:$C$1998,0),MATCH('1'!$C$5,Languages1!$C$1:$AB$1,0))</f>
        <v>Laki-laki</v>
      </c>
      <c r="D241" s="750">
        <f>'4'!AC33</f>
        <v>0</v>
      </c>
      <c r="E241" s="1200"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199"/>
      <c r="C242" s="648" t="str">
        <f>INDEX(Languages1!$C$1:$AB$1998,MATCH('Wages per Season_V2'!C242,Languages1!$C$1:$C$1998,0),MATCH('1'!$C$5,Languages1!$C$1:$AB$1,0))</f>
        <v>Perempuan</v>
      </c>
      <c r="D242" s="653">
        <f>'4'!AC34</f>
        <v>0</v>
      </c>
      <c r="E242" s="1200">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198">
        <f>'4'!AA35</f>
        <v>0</v>
      </c>
      <c r="C243" s="644" t="str">
        <f>INDEX(Languages1!$C$1:$AB$1998,MATCH('Wages per Season_V2'!C243,Languages1!$C$1:$C$1998,0),MATCH('1'!$C$5,Languages1!$C$1:$AB$1,0))</f>
        <v>Laki-laki</v>
      </c>
      <c r="D243" s="652">
        <f>'4'!AC35</f>
        <v>0</v>
      </c>
      <c r="E243" s="1200"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199"/>
      <c r="C244" s="648" t="str">
        <f>INDEX(Languages1!$C$1:$AB$1998,MATCH('Wages per Season_V2'!C244,Languages1!$C$1:$C$1998,0),MATCH('1'!$C$5,Languages1!$C$1:$AB$1,0))</f>
        <v>Perempuan</v>
      </c>
      <c r="D244" s="653">
        <f>'4'!AC36</f>
        <v>0</v>
      </c>
      <c r="E244" s="1200">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198">
        <f>'4'!AA37</f>
        <v>0</v>
      </c>
      <c r="C245" s="644" t="str">
        <f>INDEX(Languages1!$C$1:$AB$1998,MATCH('Wages per Season_V2'!C245,Languages1!$C$1:$C$1998,0),MATCH('1'!$C$5,Languages1!$C$1:$AB$1,0))</f>
        <v>Laki-laki</v>
      </c>
      <c r="D245" s="652">
        <f>'4'!AC37</f>
        <v>0</v>
      </c>
      <c r="E245" s="1200"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199"/>
      <c r="C246" s="648" t="str">
        <f>INDEX(Languages1!$C$1:$AB$1998,MATCH('Wages per Season_V2'!C246,Languages1!$C$1:$C$1998,0),MATCH('1'!$C$5,Languages1!$C$1:$AB$1,0))</f>
        <v>Perempuan</v>
      </c>
      <c r="D246" s="653">
        <f>'4'!AC38</f>
        <v>0</v>
      </c>
      <c r="E246" s="1200">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198">
        <f>'4'!AA39</f>
        <v>0</v>
      </c>
      <c r="C247" s="644" t="str">
        <f>INDEX(Languages1!$C$1:$AB$1998,MATCH('Wages per Season_V2'!C247,Languages1!$C$1:$C$1998,0),MATCH('1'!$C$5,Languages1!$C$1:$AB$1,0))</f>
        <v>Laki-laki</v>
      </c>
      <c r="D247" s="652">
        <f>'4'!AC39</f>
        <v>0</v>
      </c>
      <c r="E247" s="1200"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199"/>
      <c r="C248" s="648" t="str">
        <f>INDEX(Languages1!$C$1:$AB$1998,MATCH('Wages per Season_V2'!C248,Languages1!$C$1:$C$1998,0),MATCH('1'!$C$5,Languages1!$C$1:$AB$1,0))</f>
        <v>Perempuan</v>
      </c>
      <c r="D248" s="653">
        <f>'4'!AC40</f>
        <v>0</v>
      </c>
      <c r="E248" s="1200">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198">
        <f>'4'!AA41</f>
        <v>0</v>
      </c>
      <c r="C249" s="644" t="str">
        <f>INDEX(Languages1!$C$1:$AB$1998,MATCH('Wages per Season_V2'!C249,Languages1!$C$1:$C$1998,0),MATCH('1'!$C$5,Languages1!$C$1:$AB$1,0))</f>
        <v>Laki-laki</v>
      </c>
      <c r="D249" s="652">
        <f>'4'!AC41</f>
        <v>0</v>
      </c>
      <c r="E249" s="1200"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199"/>
      <c r="C250" s="648" t="str">
        <f>INDEX(Languages1!$C$1:$AB$1998,MATCH('Wages per Season_V2'!C250,Languages1!$C$1:$C$1998,0),MATCH('1'!$C$5,Languages1!$C$1:$AB$1,0))</f>
        <v>Perempuan</v>
      </c>
      <c r="D250" s="653">
        <f>'4'!AC42</f>
        <v>0</v>
      </c>
      <c r="E250" s="1200">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198">
        <f>'4'!AA43</f>
        <v>0</v>
      </c>
      <c r="C251" s="644" t="str">
        <f>INDEX(Languages1!$C$1:$AA$1998,MATCH('Wages per Season_V2'!C251,Languages1!$C$1:$C$1998,0),MATCH('1'!$C$5,Languages1!$C$1:$AA$1,0))</f>
        <v>Laki-laki</v>
      </c>
      <c r="D251" s="652">
        <f>'4'!AC43</f>
        <v>0</v>
      </c>
      <c r="E251" s="1200"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201"/>
      <c r="C252" s="648" t="str">
        <f>INDEX(Languages1!$C$1:$AA$1998,MATCH('Wages per Season_V2'!C252,Languages1!$C$1:$C$1998,0),MATCH('1'!$C$5,Languages1!$C$1:$AA$1,0))</f>
        <v>Perempuan</v>
      </c>
      <c r="D252" s="653">
        <f>'4'!AC44</f>
        <v>0</v>
      </c>
      <c r="E252" s="1200">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B249:B250"/>
    <mergeCell ref="E249:E250"/>
    <mergeCell ref="B251:B252"/>
    <mergeCell ref="E251:E252"/>
    <mergeCell ref="B243:B244"/>
    <mergeCell ref="E243:E244"/>
    <mergeCell ref="B245:B246"/>
    <mergeCell ref="E245:E246"/>
    <mergeCell ref="B247:B248"/>
    <mergeCell ref="E247:E248"/>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29" t="s">
        <v>129</v>
      </c>
      <c r="C5" s="1229"/>
      <c r="D5" s="1229"/>
      <c r="E5" s="1229"/>
      <c r="F5" s="61"/>
      <c r="G5" s="1230" t="s">
        <v>809</v>
      </c>
      <c r="H5" s="1231"/>
      <c r="I5" s="1231"/>
      <c r="J5" s="1231"/>
      <c r="K5" s="1232"/>
      <c r="L5" s="61"/>
      <c r="M5" s="1233" t="str">
        <f>Languages1!C103</f>
        <v>First Harvest Season Wages</v>
      </c>
      <c r="N5" s="1234"/>
      <c r="O5" s="1234"/>
      <c r="P5" s="1234"/>
      <c r="Q5" s="1235"/>
      <c r="R5" s="61"/>
      <c r="S5" s="1236" t="str">
        <f>IF('2'!E22&gt;1,Languages1!C114," ")</f>
        <v xml:space="preserve">Second Harvest Season Wages </v>
      </c>
      <c r="T5" s="1237"/>
      <c r="U5" s="1237"/>
      <c r="V5" s="1237"/>
      <c r="W5" s="1238"/>
      <c r="X5" s="61"/>
      <c r="Y5" s="1239" t="str">
        <f>IF('2'!E22&gt;2,Languages1!C115," ")</f>
        <v>Third Harvest Season Wages</v>
      </c>
      <c r="Z5" s="1240"/>
      <c r="AA5" s="1240"/>
      <c r="AB5" s="1240"/>
      <c r="AC5" s="1241"/>
      <c r="AD5" s="61"/>
      <c r="AE5" s="1242" t="str">
        <f>IF('2'!E22&gt;3,Languages1!C116, " ")</f>
        <v xml:space="preserve">Fourth Harvest Season Wages </v>
      </c>
      <c r="AF5" s="1243"/>
      <c r="AG5" s="1243"/>
      <c r="AH5" s="1243"/>
      <c r="AI5" s="1244"/>
      <c r="AJ5" s="61"/>
    </row>
    <row r="6" spans="1:38" s="67" customFormat="1" ht="51.65" customHeight="1">
      <c r="B6" s="423" t="s">
        <v>6</v>
      </c>
      <c r="C6" s="1245" t="s">
        <v>15</v>
      </c>
      <c r="D6" s="1245"/>
      <c r="E6" s="423" t="s">
        <v>1</v>
      </c>
      <c r="F6" s="62"/>
      <c r="G6" s="110" t="str">
        <f>"13th and/or 14th Month Payment ("&amp;'3'!$D$4&amp;")"</f>
        <v>13th and/or 14th Month Payment ()</v>
      </c>
      <c r="H6" s="110" t="str">
        <f>"Performance/ Quality Bonuses ("&amp;'3'!$D$4&amp;")"</f>
        <v>Performance/ Quality Bonuses ()</v>
      </c>
      <c r="I6" s="110" t="str">
        <f>"Holiday bonuses ("&amp;'3'!$D$4&amp;")"</f>
        <v>Holiday bonuses ()</v>
      </c>
      <c r="J6" s="110" t="str">
        <f>"Other Bonuses ("&amp;'3'!$D$4&amp;")"</f>
        <v>Other Bonuses ()</v>
      </c>
      <c r="K6" s="320" t="s">
        <v>810</v>
      </c>
      <c r="L6" s="62"/>
      <c r="M6" s="210" t="s">
        <v>2</v>
      </c>
      <c r="N6" s="210" t="str">
        <f>"Amount paid per unit ("&amp;'3'!$D$4&amp;")"</f>
        <v>Amount paid per unit ()</v>
      </c>
      <c r="O6" s="210" t="s">
        <v>812</v>
      </c>
      <c r="P6" s="210" t="s">
        <v>813</v>
      </c>
      <c r="Q6" s="210" t="s">
        <v>814</v>
      </c>
      <c r="R6" s="62"/>
      <c r="S6" s="208" t="s">
        <v>2</v>
      </c>
      <c r="T6" s="208" t="str">
        <f>"Amount paid per unit ("&amp;'3'!$D$4&amp;")"</f>
        <v>Amount paid per unit ()</v>
      </c>
      <c r="U6" s="209" t="s">
        <v>812</v>
      </c>
      <c r="V6" s="209" t="s">
        <v>813</v>
      </c>
      <c r="W6" s="209" t="s">
        <v>814</v>
      </c>
      <c r="X6" s="62"/>
      <c r="Y6" s="211" t="s">
        <v>2</v>
      </c>
      <c r="Z6" s="211" t="str">
        <f>"Amount paid per unit ("&amp;'3'!$D$4&amp;")"</f>
        <v>Amount paid per unit ()</v>
      </c>
      <c r="AA6" s="215" t="s">
        <v>812</v>
      </c>
      <c r="AB6" s="215" t="s">
        <v>813</v>
      </c>
      <c r="AC6" s="215" t="s">
        <v>814</v>
      </c>
      <c r="AD6" s="62"/>
      <c r="AE6" s="216" t="s">
        <v>2</v>
      </c>
      <c r="AF6" s="216" t="str">
        <f>"Amount paid per unit ("&amp;'3'!$D$4&amp;")"</f>
        <v>Amount paid per unit ()</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28">
        <f>'4'!B5</f>
        <v>0</v>
      </c>
      <c r="C8" s="374" t="s">
        <v>799</v>
      </c>
      <c r="D8" s="375">
        <f>'4'!D5</f>
        <v>0</v>
      </c>
      <c r="E8" s="1185"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Periksa: Bonus harus diketahui akan didapatkan sejak awal dan bukan sesuai kemauan pemberi kerja. Bonus seperti bonus bulan ke-13, bonus tenor, dan bonus hari besar dapat disertakan dalam kategori tersebut. Bagi laba tidak termasuk dalam hal ini.</v>
      </c>
    </row>
    <row r="9" spans="1:38">
      <c r="B9" s="1226"/>
      <c r="C9" s="376" t="s">
        <v>800</v>
      </c>
      <c r="D9" s="422">
        <f>'4'!D6</f>
        <v>0</v>
      </c>
      <c r="E9" s="1185">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25">
        <f>'4'!B7</f>
        <v>0</v>
      </c>
      <c r="C10" s="374" t="s">
        <v>799</v>
      </c>
      <c r="D10" s="377">
        <f>'4'!D7</f>
        <v>0</v>
      </c>
      <c r="E10" s="1185"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Periksa: Unit kerja merupakan obyek yang mendasari pekerja dibayar. Misalnya, beberapa pekerja dibayar berdasarkan jumlah hektar yang dipanen, atau jumlah kotak yang dikemas. Maka unitnya adalah "hektar" atau "kotak." Pekerja lain dibayar per "jam" atau "hari." Masukkan nilai bruto.</v>
      </c>
    </row>
    <row r="11" spans="1:38">
      <c r="B11" s="1226"/>
      <c r="C11" s="376" t="s">
        <v>800</v>
      </c>
      <c r="D11" s="422">
        <f>'4'!D8</f>
        <v>0</v>
      </c>
      <c r="E11" s="1185">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25">
        <f>'4'!B9</f>
        <v>0</v>
      </c>
      <c r="C12" s="374" t="s">
        <v>799</v>
      </c>
      <c r="D12" s="377">
        <f>'4'!D9</f>
        <v>0</v>
      </c>
      <c r="E12" s="1185"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Periksa: Jika pekerja dibayar berdasarkan hari, minggu, atau bulan, maka kolom ini akan otomatis terisi. Jika tidak, masukkan jumlah rata-rata unit yang diselesaikan dalam sehari. Angka ini juga dapat berupa pecahan.</v>
      </c>
    </row>
    <row r="13" spans="1:38">
      <c r="B13" s="1226"/>
      <c r="C13" s="376" t="s">
        <v>800</v>
      </c>
      <c r="D13" s="422">
        <f>'4'!D10</f>
        <v>0</v>
      </c>
      <c r="E13" s="1185">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25">
        <f>'4'!B11</f>
        <v>0</v>
      </c>
      <c r="C14" s="374" t="s">
        <v>799</v>
      </c>
      <c r="D14" s="377">
        <f>'4'!D11</f>
        <v>0</v>
      </c>
      <c r="E14" s="1185"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Misalnya, pekerja ini dibayar sebesar 15 USD per kotak dan menyelesaikan 10 kotak dalam 9 jam sehari.</v>
      </c>
    </row>
    <row r="15" spans="1:38">
      <c r="B15" s="1226"/>
      <c r="C15" s="376" t="s">
        <v>800</v>
      </c>
      <c r="D15" s="422">
        <f>'4'!D12</f>
        <v>0</v>
      </c>
      <c r="E15" s="1185">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25">
        <f>'4'!B13</f>
        <v>0</v>
      </c>
      <c r="C16" s="374" t="s">
        <v>799</v>
      </c>
      <c r="D16" s="377">
        <f>'4'!D13</f>
        <v>0</v>
      </c>
      <c r="E16" s="1185"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26"/>
      <c r="C17" s="376" t="s">
        <v>800</v>
      </c>
      <c r="D17" s="422">
        <f>'4'!D14</f>
        <v>0</v>
      </c>
      <c r="E17" s="1185">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25">
        <f>'4'!B15</f>
        <v>0</v>
      </c>
      <c r="C18" s="374" t="s">
        <v>799</v>
      </c>
      <c r="D18" s="377">
        <f>'4'!D15</f>
        <v>0</v>
      </c>
      <c r="E18" s="1185"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26"/>
      <c r="C19" s="376" t="s">
        <v>800</v>
      </c>
      <c r="D19" s="422">
        <f>'4'!D16</f>
        <v>0</v>
      </c>
      <c r="E19" s="1185">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25">
        <f>'4'!B17</f>
        <v>0</v>
      </c>
      <c r="C20" s="374" t="s">
        <v>799</v>
      </c>
      <c r="D20" s="377">
        <f>'4'!D17</f>
        <v>0</v>
      </c>
      <c r="E20" s="1185"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26"/>
      <c r="C21" s="376" t="s">
        <v>800</v>
      </c>
      <c r="D21" s="422">
        <f>'4'!D18</f>
        <v>0</v>
      </c>
      <c r="E21" s="1185">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25">
        <f>'4'!B19</f>
        <v>0</v>
      </c>
      <c r="C22" s="374" t="s">
        <v>799</v>
      </c>
      <c r="D22" s="377">
        <f>'4'!D19</f>
        <v>0</v>
      </c>
      <c r="E22" s="1185"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26"/>
      <c r="C23" s="376" t="s">
        <v>800</v>
      </c>
      <c r="D23" s="422">
        <f>'4'!D20</f>
        <v>0</v>
      </c>
      <c r="E23" s="1185">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25">
        <f>'4'!B21</f>
        <v>0</v>
      </c>
      <c r="C24" s="374" t="s">
        <v>799</v>
      </c>
      <c r="D24" s="377">
        <f>'4'!D21</f>
        <v>0</v>
      </c>
      <c r="E24" s="1185"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26"/>
      <c r="C25" s="376" t="s">
        <v>800</v>
      </c>
      <c r="D25" s="422">
        <f>'4'!D22</f>
        <v>0</v>
      </c>
      <c r="E25" s="1185">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25">
        <f>'4'!B23</f>
        <v>0</v>
      </c>
      <c r="C26" s="374" t="s">
        <v>799</v>
      </c>
      <c r="D26" s="377">
        <f>'4'!D23</f>
        <v>0</v>
      </c>
      <c r="E26" s="1185"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27"/>
      <c r="C27" s="376" t="s">
        <v>800</v>
      </c>
      <c r="D27" s="422">
        <f>'4'!D24</f>
        <v>0</v>
      </c>
      <c r="E27" s="1185">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28">
        <f>'4'!B25</f>
        <v>0</v>
      </c>
      <c r="C28" s="374" t="s">
        <v>799</v>
      </c>
      <c r="D28" s="375">
        <f>'4'!D25</f>
        <v>0</v>
      </c>
      <c r="E28" s="1185"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26"/>
      <c r="C29" s="376" t="s">
        <v>800</v>
      </c>
      <c r="D29" s="422">
        <f>'4'!D26</f>
        <v>0</v>
      </c>
      <c r="E29" s="1185">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25">
        <f>'4'!B27</f>
        <v>0</v>
      </c>
      <c r="C30" s="374" t="s">
        <v>799</v>
      </c>
      <c r="D30" s="377">
        <f>'4'!D27</f>
        <v>0</v>
      </c>
      <c r="E30" s="1185"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26"/>
      <c r="C31" s="376" t="s">
        <v>800</v>
      </c>
      <c r="D31" s="422">
        <f>'4'!D28</f>
        <v>0</v>
      </c>
      <c r="E31" s="1185">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25">
        <f>'4'!B29</f>
        <v>0</v>
      </c>
      <c r="C32" s="374" t="s">
        <v>799</v>
      </c>
      <c r="D32" s="377">
        <f>'4'!D29</f>
        <v>0</v>
      </c>
      <c r="E32" s="1185"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26"/>
      <c r="C33" s="376" t="s">
        <v>800</v>
      </c>
      <c r="D33" s="422">
        <f>'4'!D30</f>
        <v>0</v>
      </c>
      <c r="E33" s="1185">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25">
        <f>'4'!B31</f>
        <v>0</v>
      </c>
      <c r="C34" s="374" t="s">
        <v>799</v>
      </c>
      <c r="D34" s="377">
        <f>'4'!D31</f>
        <v>0</v>
      </c>
      <c r="E34" s="1185"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26"/>
      <c r="C35" s="376" t="s">
        <v>800</v>
      </c>
      <c r="D35" s="422">
        <f>'4'!D32</f>
        <v>0</v>
      </c>
      <c r="E35" s="1185">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25">
        <f>'4'!B33</f>
        <v>0</v>
      </c>
      <c r="C36" s="374" t="s">
        <v>799</v>
      </c>
      <c r="D36" s="377">
        <f>'4'!D33</f>
        <v>0</v>
      </c>
      <c r="E36" s="1185"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26"/>
      <c r="C37" s="376" t="s">
        <v>800</v>
      </c>
      <c r="D37" s="422">
        <f>'4'!D34</f>
        <v>0</v>
      </c>
      <c r="E37" s="1185">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25">
        <f>'4'!B35</f>
        <v>0</v>
      </c>
      <c r="C38" s="374" t="s">
        <v>799</v>
      </c>
      <c r="D38" s="377">
        <f>'4'!D35</f>
        <v>0</v>
      </c>
      <c r="E38" s="1185"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26"/>
      <c r="C39" s="376" t="s">
        <v>800</v>
      </c>
      <c r="D39" s="422">
        <f>'4'!D36</f>
        <v>0</v>
      </c>
      <c r="E39" s="1185">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25">
        <f>'4'!B37</f>
        <v>0</v>
      </c>
      <c r="C40" s="374" t="s">
        <v>799</v>
      </c>
      <c r="D40" s="377">
        <f>'4'!D37</f>
        <v>0</v>
      </c>
      <c r="E40" s="1185"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26"/>
      <c r="C41" s="376" t="s">
        <v>800</v>
      </c>
      <c r="D41" s="422">
        <f>'4'!D38</f>
        <v>0</v>
      </c>
      <c r="E41" s="1185">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25">
        <f>'4'!B39</f>
        <v>0</v>
      </c>
      <c r="C42" s="374" t="s">
        <v>799</v>
      </c>
      <c r="D42" s="377">
        <f>'4'!D39</f>
        <v>0</v>
      </c>
      <c r="E42" s="1185"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26"/>
      <c r="C43" s="376" t="s">
        <v>800</v>
      </c>
      <c r="D43" s="422">
        <f>'4'!D40</f>
        <v>0</v>
      </c>
      <c r="E43" s="1185">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25">
        <f>'4'!B41</f>
        <v>0</v>
      </c>
      <c r="C44" s="374" t="s">
        <v>799</v>
      </c>
      <c r="D44" s="377">
        <f>'4'!D41</f>
        <v>0</v>
      </c>
      <c r="E44" s="1185"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26"/>
      <c r="C45" s="376" t="s">
        <v>800</v>
      </c>
      <c r="D45" s="422">
        <f>'4'!D42</f>
        <v>0</v>
      </c>
      <c r="E45" s="1185">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25">
        <f>'4'!B43</f>
        <v>0</v>
      </c>
      <c r="C46" s="374" t="s">
        <v>799</v>
      </c>
      <c r="D46" s="377">
        <f>'4'!D43</f>
        <v>0</v>
      </c>
      <c r="E46" s="1185"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27"/>
      <c r="C47" s="376" t="s">
        <v>800</v>
      </c>
      <c r="D47" s="422">
        <f>'4'!D44</f>
        <v>0</v>
      </c>
      <c r="E47" s="1185">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23">
        <f>'4'!G5</f>
        <v>0</v>
      </c>
      <c r="C49" s="57" t="s">
        <v>799</v>
      </c>
      <c r="D49" s="58">
        <f>'4'!I5</f>
        <v>0</v>
      </c>
      <c r="E49" s="1167"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22"/>
      <c r="C50" s="56" t="s">
        <v>800</v>
      </c>
      <c r="D50" s="421">
        <f>'4'!I6</f>
        <v>0</v>
      </c>
      <c r="E50" s="1167">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23">
        <f>'4'!G7</f>
        <v>0</v>
      </c>
      <c r="C51" s="57" t="s">
        <v>799</v>
      </c>
      <c r="D51" s="58">
        <f>'4'!I7</f>
        <v>0</v>
      </c>
      <c r="E51" s="1167"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22"/>
      <c r="C52" s="56" t="s">
        <v>800</v>
      </c>
      <c r="D52" s="421">
        <f>'4'!I8</f>
        <v>0</v>
      </c>
      <c r="E52" s="1167">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23">
        <f>'4'!G9</f>
        <v>0</v>
      </c>
      <c r="C53" s="57" t="s">
        <v>799</v>
      </c>
      <c r="D53" s="58">
        <f>'4'!I9</f>
        <v>0</v>
      </c>
      <c r="E53" s="1167"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22"/>
      <c r="C54" s="56" t="s">
        <v>800</v>
      </c>
      <c r="D54" s="421">
        <f>'4'!I10</f>
        <v>0</v>
      </c>
      <c r="E54" s="1167">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23">
        <f>'4'!G11</f>
        <v>0</v>
      </c>
      <c r="C55" s="57" t="s">
        <v>799</v>
      </c>
      <c r="D55" s="58">
        <f>'4'!I11</f>
        <v>0</v>
      </c>
      <c r="E55" s="1167"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22"/>
      <c r="C56" s="56" t="s">
        <v>800</v>
      </c>
      <c r="D56" s="421">
        <f>'4'!I12</f>
        <v>0</v>
      </c>
      <c r="E56" s="1167">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23">
        <f>'4'!G13</f>
        <v>0</v>
      </c>
      <c r="C57" s="57" t="s">
        <v>799</v>
      </c>
      <c r="D57" s="58">
        <f>'4'!I13</f>
        <v>0</v>
      </c>
      <c r="E57" s="1167"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22"/>
      <c r="C58" s="56" t="s">
        <v>800</v>
      </c>
      <c r="D58" s="421">
        <f>'4'!I14</f>
        <v>0</v>
      </c>
      <c r="E58" s="1167">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23">
        <f>'4'!G15</f>
        <v>0</v>
      </c>
      <c r="C59" s="57" t="s">
        <v>799</v>
      </c>
      <c r="D59" s="58">
        <f>'4'!I15</f>
        <v>0</v>
      </c>
      <c r="E59" s="1167"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22"/>
      <c r="C60" s="56" t="s">
        <v>800</v>
      </c>
      <c r="D60" s="421">
        <f>'4'!I16</f>
        <v>0</v>
      </c>
      <c r="E60" s="1167">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23">
        <f>'4'!G17</f>
        <v>0</v>
      </c>
      <c r="C61" s="57" t="s">
        <v>799</v>
      </c>
      <c r="D61" s="58">
        <f>'4'!I17</f>
        <v>0</v>
      </c>
      <c r="E61" s="1167"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22"/>
      <c r="C62" s="56" t="s">
        <v>800</v>
      </c>
      <c r="D62" s="421">
        <f>'4'!I18</f>
        <v>0</v>
      </c>
      <c r="E62" s="1167">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23">
        <f>'4'!G19</f>
        <v>0</v>
      </c>
      <c r="C63" s="57" t="s">
        <v>799</v>
      </c>
      <c r="D63" s="58">
        <f>'4'!I19</f>
        <v>0</v>
      </c>
      <c r="E63" s="1167"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22"/>
      <c r="C64" s="56" t="s">
        <v>800</v>
      </c>
      <c r="D64" s="421">
        <f>'4'!I20</f>
        <v>0</v>
      </c>
      <c r="E64" s="1167">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23">
        <f>'4'!G21</f>
        <v>0</v>
      </c>
      <c r="C65" s="57" t="s">
        <v>799</v>
      </c>
      <c r="D65" s="58">
        <f>'4'!I21</f>
        <v>0</v>
      </c>
      <c r="E65" s="1167"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22"/>
      <c r="C66" s="56" t="s">
        <v>800</v>
      </c>
      <c r="D66" s="421">
        <f>'4'!I22</f>
        <v>0</v>
      </c>
      <c r="E66" s="1167">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23">
        <f>'4'!G23</f>
        <v>0</v>
      </c>
      <c r="C67" s="57" t="s">
        <v>799</v>
      </c>
      <c r="D67" s="58">
        <f>'4'!I23</f>
        <v>0</v>
      </c>
      <c r="E67" s="1167"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24"/>
      <c r="C68" s="56" t="s">
        <v>800</v>
      </c>
      <c r="D68" s="421">
        <f>'4'!I24</f>
        <v>0</v>
      </c>
      <c r="E68" s="1167">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21">
        <f>'4'!G25</f>
        <v>0</v>
      </c>
      <c r="C69" s="57" t="s">
        <v>799</v>
      </c>
      <c r="D69" s="58">
        <f>'4'!I25</f>
        <v>0</v>
      </c>
      <c r="E69" s="1167"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22"/>
      <c r="C70" s="56" t="s">
        <v>800</v>
      </c>
      <c r="D70" s="421">
        <f>'4'!I26</f>
        <v>0</v>
      </c>
      <c r="E70" s="1167">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23">
        <f>'4'!G27</f>
        <v>0</v>
      </c>
      <c r="C71" s="57" t="s">
        <v>799</v>
      </c>
      <c r="D71" s="58">
        <f>'4'!I27</f>
        <v>0</v>
      </c>
      <c r="E71" s="1167"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22"/>
      <c r="C72" s="56" t="s">
        <v>800</v>
      </c>
      <c r="D72" s="421">
        <f>'4'!I28</f>
        <v>0</v>
      </c>
      <c r="E72" s="1167">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23">
        <f>'4'!G29</f>
        <v>0</v>
      </c>
      <c r="C73" s="57" t="s">
        <v>799</v>
      </c>
      <c r="D73" s="58">
        <f>'4'!I29</f>
        <v>0</v>
      </c>
      <c r="E73" s="1167"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22"/>
      <c r="C74" s="56" t="s">
        <v>800</v>
      </c>
      <c r="D74" s="421">
        <f>'4'!I30</f>
        <v>0</v>
      </c>
      <c r="E74" s="1167">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23">
        <f>'4'!G31</f>
        <v>0</v>
      </c>
      <c r="C75" s="57" t="s">
        <v>799</v>
      </c>
      <c r="D75" s="58">
        <f>'4'!I31</f>
        <v>0</v>
      </c>
      <c r="E75" s="1167"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22"/>
      <c r="C76" s="56" t="s">
        <v>800</v>
      </c>
      <c r="D76" s="421">
        <f>'4'!I32</f>
        <v>0</v>
      </c>
      <c r="E76" s="1167">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23">
        <f>'4'!G33</f>
        <v>0</v>
      </c>
      <c r="C77" s="57" t="s">
        <v>799</v>
      </c>
      <c r="D77" s="58">
        <f>'4'!I33</f>
        <v>0</v>
      </c>
      <c r="E77" s="1167"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22"/>
      <c r="C78" s="56" t="s">
        <v>800</v>
      </c>
      <c r="D78" s="421">
        <f>'4'!I34</f>
        <v>0</v>
      </c>
      <c r="E78" s="1167">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23">
        <f>'4'!G35</f>
        <v>0</v>
      </c>
      <c r="C79" s="57" t="s">
        <v>799</v>
      </c>
      <c r="D79" s="58">
        <f>'4'!I35</f>
        <v>0</v>
      </c>
      <c r="E79" s="1167"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22"/>
      <c r="C80" s="56" t="s">
        <v>800</v>
      </c>
      <c r="D80" s="421">
        <f>'4'!I36</f>
        <v>0</v>
      </c>
      <c r="E80" s="1167">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23">
        <f>'4'!G37</f>
        <v>0</v>
      </c>
      <c r="C81" s="57" t="s">
        <v>799</v>
      </c>
      <c r="D81" s="58">
        <f>'4'!I37</f>
        <v>0</v>
      </c>
      <c r="E81" s="1167"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22"/>
      <c r="C82" s="56" t="s">
        <v>800</v>
      </c>
      <c r="D82" s="421">
        <f>'4'!I38</f>
        <v>0</v>
      </c>
      <c r="E82" s="1167">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23">
        <f>'4'!G39</f>
        <v>0</v>
      </c>
      <c r="C83" s="57" t="s">
        <v>799</v>
      </c>
      <c r="D83" s="58">
        <f>'4'!I39</f>
        <v>0</v>
      </c>
      <c r="E83" s="1167"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22"/>
      <c r="C84" s="56" t="s">
        <v>800</v>
      </c>
      <c r="D84" s="421">
        <f>'4'!I40</f>
        <v>0</v>
      </c>
      <c r="E84" s="1167">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23">
        <f>'4'!G41</f>
        <v>0</v>
      </c>
      <c r="C85" s="57" t="s">
        <v>799</v>
      </c>
      <c r="D85" s="58">
        <f>'4'!I41</f>
        <v>0</v>
      </c>
      <c r="E85" s="1167"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22"/>
      <c r="C86" s="56" t="s">
        <v>800</v>
      </c>
      <c r="D86" s="421">
        <f>'4'!I42</f>
        <v>0</v>
      </c>
      <c r="E86" s="1167">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23">
        <f>'4'!G43</f>
        <v>0</v>
      </c>
      <c r="C87" s="57" t="s">
        <v>799</v>
      </c>
      <c r="D87" s="58">
        <f>'4'!I43</f>
        <v>0</v>
      </c>
      <c r="E87" s="1167"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24"/>
      <c r="C88" s="56" t="s">
        <v>800</v>
      </c>
      <c r="D88" s="421">
        <f>'4'!I44</f>
        <v>0</v>
      </c>
      <c r="E88" s="1167">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21">
        <f>'4'!L5</f>
        <v>0</v>
      </c>
      <c r="C90" s="57" t="s">
        <v>799</v>
      </c>
      <c r="D90" s="58">
        <f>'4'!N5</f>
        <v>0</v>
      </c>
      <c r="E90" s="1167"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22"/>
      <c r="C91" s="56" t="s">
        <v>800</v>
      </c>
      <c r="D91" s="421">
        <f>'4'!N6</f>
        <v>0</v>
      </c>
      <c r="E91" s="1167">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23">
        <f>'4'!L7</f>
        <v>0</v>
      </c>
      <c r="C92" s="57" t="s">
        <v>799</v>
      </c>
      <c r="D92" s="58">
        <f>'4'!N7</f>
        <v>0</v>
      </c>
      <c r="E92" s="1167"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22"/>
      <c r="C93" s="56" t="s">
        <v>800</v>
      </c>
      <c r="D93" s="421">
        <f>'4'!N8</f>
        <v>0</v>
      </c>
      <c r="E93" s="1167">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23">
        <f>'4'!L9</f>
        <v>0</v>
      </c>
      <c r="C94" s="57" t="s">
        <v>799</v>
      </c>
      <c r="D94" s="58">
        <f>'4'!N9</f>
        <v>0</v>
      </c>
      <c r="E94" s="1167"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22"/>
      <c r="C95" s="56" t="s">
        <v>800</v>
      </c>
      <c r="D95" s="421">
        <f>'4'!N10</f>
        <v>0</v>
      </c>
      <c r="E95" s="1167">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23">
        <f>'4'!L11</f>
        <v>0</v>
      </c>
      <c r="C96" s="57" t="s">
        <v>799</v>
      </c>
      <c r="D96" s="58">
        <f>'4'!N11</f>
        <v>0</v>
      </c>
      <c r="E96" s="1167"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22"/>
      <c r="C97" s="56" t="s">
        <v>800</v>
      </c>
      <c r="D97" s="421">
        <f>'4'!N12</f>
        <v>0</v>
      </c>
      <c r="E97" s="1167">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23">
        <f>'4'!L13</f>
        <v>0</v>
      </c>
      <c r="C98" s="57" t="s">
        <v>799</v>
      </c>
      <c r="D98" s="58">
        <f>'4'!N13</f>
        <v>0</v>
      </c>
      <c r="E98" s="1167"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22"/>
      <c r="C99" s="56" t="s">
        <v>800</v>
      </c>
      <c r="D99" s="421">
        <f>'4'!N14</f>
        <v>0</v>
      </c>
      <c r="E99" s="1167">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23">
        <f>'4'!L15</f>
        <v>0</v>
      </c>
      <c r="C100" s="57" t="s">
        <v>799</v>
      </c>
      <c r="D100" s="58">
        <f>'4'!N15</f>
        <v>0</v>
      </c>
      <c r="E100" s="1167"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22"/>
      <c r="C101" s="56" t="s">
        <v>800</v>
      </c>
      <c r="D101" s="421">
        <f>'4'!N16</f>
        <v>0</v>
      </c>
      <c r="E101" s="1167">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23">
        <f>'4'!L17</f>
        <v>0</v>
      </c>
      <c r="C102" s="57" t="s">
        <v>799</v>
      </c>
      <c r="D102" s="58">
        <f>'4'!N17</f>
        <v>0</v>
      </c>
      <c r="E102" s="1167"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22"/>
      <c r="C103" s="56" t="s">
        <v>800</v>
      </c>
      <c r="D103" s="421">
        <f>'4'!N18</f>
        <v>0</v>
      </c>
      <c r="E103" s="1167">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23">
        <f>'4'!L19</f>
        <v>0</v>
      </c>
      <c r="C104" s="57" t="s">
        <v>799</v>
      </c>
      <c r="D104" s="58">
        <f>'4'!N19</f>
        <v>0</v>
      </c>
      <c r="E104" s="1167"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22"/>
      <c r="C105" s="56" t="s">
        <v>800</v>
      </c>
      <c r="D105" s="421">
        <f>'4'!N20</f>
        <v>0</v>
      </c>
      <c r="E105" s="1167">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23">
        <f>'4'!L21</f>
        <v>0</v>
      </c>
      <c r="C106" s="57" t="s">
        <v>799</v>
      </c>
      <c r="D106" s="58">
        <f>'4'!N21</f>
        <v>0</v>
      </c>
      <c r="E106" s="1167"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22"/>
      <c r="C107" s="56" t="s">
        <v>800</v>
      </c>
      <c r="D107" s="421">
        <f>'4'!N22</f>
        <v>0</v>
      </c>
      <c r="E107" s="1167">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23">
        <f>'4'!L23</f>
        <v>0</v>
      </c>
      <c r="C108" s="57" t="s">
        <v>799</v>
      </c>
      <c r="D108" s="58">
        <f>'4'!N23</f>
        <v>0</v>
      </c>
      <c r="E108" s="1167"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24"/>
      <c r="C109" s="56" t="s">
        <v>800</v>
      </c>
      <c r="D109" s="421">
        <f>'4'!N24</f>
        <v>0</v>
      </c>
      <c r="E109" s="1167">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21">
        <f>'4'!L25</f>
        <v>0</v>
      </c>
      <c r="C110" s="57" t="s">
        <v>799</v>
      </c>
      <c r="D110" s="58">
        <f>'4'!N25</f>
        <v>0</v>
      </c>
      <c r="E110" s="1167"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22"/>
      <c r="C111" s="56" t="s">
        <v>800</v>
      </c>
      <c r="D111" s="421">
        <f>'4'!N26</f>
        <v>0</v>
      </c>
      <c r="E111" s="1167">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23">
        <f>'4'!L27</f>
        <v>0</v>
      </c>
      <c r="C112" s="57" t="s">
        <v>799</v>
      </c>
      <c r="D112" s="58">
        <f>'4'!N27</f>
        <v>0</v>
      </c>
      <c r="E112" s="1167"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22"/>
      <c r="C113" s="56" t="s">
        <v>800</v>
      </c>
      <c r="D113" s="421">
        <f>'4'!N28</f>
        <v>0</v>
      </c>
      <c r="E113" s="1167">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23">
        <f>'4'!L29</f>
        <v>0</v>
      </c>
      <c r="C114" s="57" t="s">
        <v>799</v>
      </c>
      <c r="D114" s="58">
        <f>'4'!N29</f>
        <v>0</v>
      </c>
      <c r="E114" s="1167"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22"/>
      <c r="C115" s="56" t="s">
        <v>800</v>
      </c>
      <c r="D115" s="421">
        <f>'4'!N30</f>
        <v>0</v>
      </c>
      <c r="E115" s="1167">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23">
        <f>'4'!L31</f>
        <v>0</v>
      </c>
      <c r="C116" s="57" t="s">
        <v>799</v>
      </c>
      <c r="D116" s="58">
        <f>'4'!N31</f>
        <v>0</v>
      </c>
      <c r="E116" s="1167"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22"/>
      <c r="C117" s="56" t="s">
        <v>800</v>
      </c>
      <c r="D117" s="421">
        <f>'4'!N32</f>
        <v>0</v>
      </c>
      <c r="E117" s="1167">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23">
        <f>'4'!L33</f>
        <v>0</v>
      </c>
      <c r="C118" s="57" t="s">
        <v>799</v>
      </c>
      <c r="D118" s="58">
        <f>'4'!N33</f>
        <v>0</v>
      </c>
      <c r="E118" s="1167"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22"/>
      <c r="C119" s="56" t="s">
        <v>800</v>
      </c>
      <c r="D119" s="421">
        <f>'4'!N34</f>
        <v>0</v>
      </c>
      <c r="E119" s="1167">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23">
        <f>'4'!L35</f>
        <v>0</v>
      </c>
      <c r="C120" s="57" t="s">
        <v>799</v>
      </c>
      <c r="D120" s="58">
        <f>'4'!N35</f>
        <v>0</v>
      </c>
      <c r="E120" s="1167"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22"/>
      <c r="C121" s="56" t="s">
        <v>800</v>
      </c>
      <c r="D121" s="421">
        <f>'4'!N36</f>
        <v>0</v>
      </c>
      <c r="E121" s="1167">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23">
        <f>'4'!L37</f>
        <v>0</v>
      </c>
      <c r="C122" s="57" t="s">
        <v>799</v>
      </c>
      <c r="D122" s="58">
        <f>'4'!N37</f>
        <v>0</v>
      </c>
      <c r="E122" s="1167"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22"/>
      <c r="C123" s="56" t="s">
        <v>800</v>
      </c>
      <c r="D123" s="421">
        <f>'4'!N38</f>
        <v>0</v>
      </c>
      <c r="E123" s="1167">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23">
        <f>'4'!L39</f>
        <v>0</v>
      </c>
      <c r="C124" s="57" t="s">
        <v>799</v>
      </c>
      <c r="D124" s="58">
        <f>'4'!N39</f>
        <v>0</v>
      </c>
      <c r="E124" s="1167"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22"/>
      <c r="C125" s="56" t="s">
        <v>800</v>
      </c>
      <c r="D125" s="421">
        <f>'4'!N40</f>
        <v>0</v>
      </c>
      <c r="E125" s="1167">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23">
        <f>'4'!L41</f>
        <v>0</v>
      </c>
      <c r="C126" s="57" t="s">
        <v>799</v>
      </c>
      <c r="D126" s="58">
        <f>'4'!N41</f>
        <v>0</v>
      </c>
      <c r="E126" s="1167"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22"/>
      <c r="C127" s="56" t="s">
        <v>800</v>
      </c>
      <c r="D127" s="421">
        <f>'4'!N42</f>
        <v>0</v>
      </c>
      <c r="E127" s="1167">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23">
        <f>'4'!L43</f>
        <v>0</v>
      </c>
      <c r="C128" s="57" t="s">
        <v>799</v>
      </c>
      <c r="D128" s="58">
        <f>'4'!N43</f>
        <v>0</v>
      </c>
      <c r="E128" s="1167"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24"/>
      <c r="C129" s="56" t="s">
        <v>800</v>
      </c>
      <c r="D129" s="421">
        <f>'4'!N44</f>
        <v>0</v>
      </c>
      <c r="E129" s="1167">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21">
        <f>'4'!Q5</f>
        <v>0</v>
      </c>
      <c r="C131" s="57" t="s">
        <v>799</v>
      </c>
      <c r="D131" s="58">
        <f>'4'!S5</f>
        <v>0</v>
      </c>
      <c r="E131" s="1167"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22"/>
      <c r="C132" s="56" t="s">
        <v>800</v>
      </c>
      <c r="D132" s="421">
        <f>'4'!S6</f>
        <v>0</v>
      </c>
      <c r="E132" s="1167">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23">
        <f>'4'!Q7</f>
        <v>0</v>
      </c>
      <c r="C133" s="57" t="s">
        <v>799</v>
      </c>
      <c r="D133" s="58">
        <f>'4'!S7</f>
        <v>0</v>
      </c>
      <c r="E133" s="1167"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22"/>
      <c r="C134" s="56" t="s">
        <v>800</v>
      </c>
      <c r="D134" s="421">
        <f>'4'!S8</f>
        <v>0</v>
      </c>
      <c r="E134" s="1167">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23">
        <f>'4'!Q9</f>
        <v>0</v>
      </c>
      <c r="C135" s="57" t="s">
        <v>799</v>
      </c>
      <c r="D135" s="58">
        <f>'4'!S9</f>
        <v>0</v>
      </c>
      <c r="E135" s="1167"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22"/>
      <c r="C136" s="56" t="s">
        <v>800</v>
      </c>
      <c r="D136" s="421">
        <f>'4'!S10</f>
        <v>0</v>
      </c>
      <c r="E136" s="1167">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23">
        <f>'4'!Q11</f>
        <v>0</v>
      </c>
      <c r="C137" s="57" t="s">
        <v>799</v>
      </c>
      <c r="D137" s="58">
        <f>'4'!S11</f>
        <v>0</v>
      </c>
      <c r="E137" s="1167"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22"/>
      <c r="C138" s="56" t="s">
        <v>800</v>
      </c>
      <c r="D138" s="421">
        <f>'4'!S12</f>
        <v>0</v>
      </c>
      <c r="E138" s="1167">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23">
        <f>'4'!Q13</f>
        <v>0</v>
      </c>
      <c r="C139" s="57" t="s">
        <v>799</v>
      </c>
      <c r="D139" s="58">
        <f>'4'!S13</f>
        <v>0</v>
      </c>
      <c r="E139" s="1167"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22"/>
      <c r="C140" s="56" t="s">
        <v>800</v>
      </c>
      <c r="D140" s="421">
        <f>'4'!S14</f>
        <v>0</v>
      </c>
      <c r="E140" s="1167">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23">
        <f>'4'!Q15</f>
        <v>0</v>
      </c>
      <c r="C141" s="57" t="s">
        <v>799</v>
      </c>
      <c r="D141" s="58">
        <f>'4'!S15</f>
        <v>0</v>
      </c>
      <c r="E141" s="1167"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22"/>
      <c r="C142" s="56" t="s">
        <v>800</v>
      </c>
      <c r="D142" s="421">
        <f>'4'!S16</f>
        <v>0</v>
      </c>
      <c r="E142" s="1167">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23">
        <f>'4'!Q17</f>
        <v>0</v>
      </c>
      <c r="C143" s="57" t="s">
        <v>799</v>
      </c>
      <c r="D143" s="58">
        <f>'4'!S17</f>
        <v>0</v>
      </c>
      <c r="E143" s="1167"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22"/>
      <c r="C144" s="56" t="s">
        <v>800</v>
      </c>
      <c r="D144" s="421">
        <f>'4'!S18</f>
        <v>0</v>
      </c>
      <c r="E144" s="1167">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23">
        <f>'4'!Q19</f>
        <v>0</v>
      </c>
      <c r="C145" s="57" t="s">
        <v>799</v>
      </c>
      <c r="D145" s="58">
        <f>'4'!S19</f>
        <v>0</v>
      </c>
      <c r="E145" s="1167"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22"/>
      <c r="C146" s="56" t="s">
        <v>800</v>
      </c>
      <c r="D146" s="421">
        <f>'4'!S20</f>
        <v>0</v>
      </c>
      <c r="E146" s="1167">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23">
        <f>'4'!Q21</f>
        <v>0</v>
      </c>
      <c r="C147" s="57" t="s">
        <v>799</v>
      </c>
      <c r="D147" s="58">
        <f>'4'!S21</f>
        <v>0</v>
      </c>
      <c r="E147" s="1167"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22"/>
      <c r="C148" s="56" t="s">
        <v>800</v>
      </c>
      <c r="D148" s="421">
        <f>'4'!S22</f>
        <v>0</v>
      </c>
      <c r="E148" s="1167">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23">
        <f>'4'!Q23</f>
        <v>0</v>
      </c>
      <c r="C149" s="57" t="s">
        <v>799</v>
      </c>
      <c r="D149" s="58">
        <f>'4'!S23</f>
        <v>0</v>
      </c>
      <c r="E149" s="1167"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24"/>
      <c r="C150" s="56" t="s">
        <v>800</v>
      </c>
      <c r="D150" s="421">
        <f>'4'!S24</f>
        <v>0</v>
      </c>
      <c r="E150" s="1167">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21">
        <f>'4'!Q25</f>
        <v>0</v>
      </c>
      <c r="C151" s="57" t="s">
        <v>799</v>
      </c>
      <c r="D151" s="58">
        <f>'4'!S25</f>
        <v>0</v>
      </c>
      <c r="E151" s="1167"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22"/>
      <c r="C152" s="56" t="s">
        <v>800</v>
      </c>
      <c r="D152" s="421">
        <f>'4'!S26</f>
        <v>0</v>
      </c>
      <c r="E152" s="1167">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23">
        <f>'4'!Q27</f>
        <v>0</v>
      </c>
      <c r="C153" s="57" t="s">
        <v>799</v>
      </c>
      <c r="D153" s="58">
        <f>'4'!S27</f>
        <v>0</v>
      </c>
      <c r="E153" s="1167"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22"/>
      <c r="C154" s="56" t="s">
        <v>800</v>
      </c>
      <c r="D154" s="421">
        <f>'4'!S28</f>
        <v>0</v>
      </c>
      <c r="E154" s="1167">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23">
        <f>'4'!Q29</f>
        <v>0</v>
      </c>
      <c r="C155" s="57" t="s">
        <v>799</v>
      </c>
      <c r="D155" s="58">
        <f>'4'!S29</f>
        <v>0</v>
      </c>
      <c r="E155" s="1167"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22"/>
      <c r="C156" s="56" t="s">
        <v>800</v>
      </c>
      <c r="D156" s="421">
        <f>'4'!S30</f>
        <v>0</v>
      </c>
      <c r="E156" s="1167">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23">
        <f>'4'!Q31</f>
        <v>0</v>
      </c>
      <c r="C157" s="57" t="s">
        <v>799</v>
      </c>
      <c r="D157" s="58">
        <f>'4'!S31</f>
        <v>0</v>
      </c>
      <c r="E157" s="1167"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22"/>
      <c r="C158" s="56" t="s">
        <v>800</v>
      </c>
      <c r="D158" s="421">
        <f>'4'!S32</f>
        <v>0</v>
      </c>
      <c r="E158" s="1167">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23">
        <f>'4'!Q33</f>
        <v>0</v>
      </c>
      <c r="C159" s="57" t="s">
        <v>799</v>
      </c>
      <c r="D159" s="58">
        <f>'4'!S33</f>
        <v>0</v>
      </c>
      <c r="E159" s="1167"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22"/>
      <c r="C160" s="56" t="s">
        <v>800</v>
      </c>
      <c r="D160" s="421">
        <f>'4'!S34</f>
        <v>0</v>
      </c>
      <c r="E160" s="1167">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23">
        <f>'4'!Q35</f>
        <v>0</v>
      </c>
      <c r="C161" s="57" t="s">
        <v>799</v>
      </c>
      <c r="D161" s="58">
        <f>'4'!S35</f>
        <v>0</v>
      </c>
      <c r="E161" s="1167"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22"/>
      <c r="C162" s="56" t="s">
        <v>800</v>
      </c>
      <c r="D162" s="421">
        <f>'4'!S36</f>
        <v>0</v>
      </c>
      <c r="E162" s="1167">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23">
        <f>'4'!Q37</f>
        <v>0</v>
      </c>
      <c r="C163" s="57" t="s">
        <v>799</v>
      </c>
      <c r="D163" s="58">
        <f>'4'!S37</f>
        <v>0</v>
      </c>
      <c r="E163" s="1167"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22"/>
      <c r="C164" s="56" t="s">
        <v>800</v>
      </c>
      <c r="D164" s="421">
        <f>'4'!S38</f>
        <v>0</v>
      </c>
      <c r="E164" s="1167">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23">
        <f>'4'!Q39</f>
        <v>0</v>
      </c>
      <c r="C165" s="57" t="s">
        <v>799</v>
      </c>
      <c r="D165" s="58">
        <f>'4'!S39</f>
        <v>0</v>
      </c>
      <c r="E165" s="1167"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22"/>
      <c r="C166" s="56" t="s">
        <v>800</v>
      </c>
      <c r="D166" s="421">
        <f>'4'!S40</f>
        <v>0</v>
      </c>
      <c r="E166" s="1167">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23">
        <f>'4'!Q41</f>
        <v>0</v>
      </c>
      <c r="C167" s="57" t="s">
        <v>799</v>
      </c>
      <c r="D167" s="58">
        <f>'4'!S41</f>
        <v>0</v>
      </c>
      <c r="E167" s="1167"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22"/>
      <c r="C168" s="56" t="s">
        <v>800</v>
      </c>
      <c r="D168" s="421">
        <f>'4'!S42</f>
        <v>0</v>
      </c>
      <c r="E168" s="1167">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23">
        <f>'4'!Q43</f>
        <v>0</v>
      </c>
      <c r="C169" s="57" t="s">
        <v>799</v>
      </c>
      <c r="D169" s="58">
        <f>'4'!S43</f>
        <v>0</v>
      </c>
      <c r="E169" s="1167"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24"/>
      <c r="C170" s="56" t="s">
        <v>800</v>
      </c>
      <c r="D170" s="421">
        <f>'4'!S44</f>
        <v>0</v>
      </c>
      <c r="E170" s="1167">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21">
        <f>'4'!V5</f>
        <v>0</v>
      </c>
      <c r="C172" s="57" t="s">
        <v>799</v>
      </c>
      <c r="D172" s="281">
        <f>'4'!X5</f>
        <v>0</v>
      </c>
      <c r="E172" s="1167"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22"/>
      <c r="C173" s="56" t="s">
        <v>800</v>
      </c>
      <c r="D173" s="282">
        <f>'4'!X6</f>
        <v>0</v>
      </c>
      <c r="E173" s="1167">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21">
        <f>'4'!V7</f>
        <v>0</v>
      </c>
      <c r="C174" s="57" t="s">
        <v>799</v>
      </c>
      <c r="D174" s="281">
        <f>'4'!X7</f>
        <v>0</v>
      </c>
      <c r="E174" s="1167"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22"/>
      <c r="C175" s="56" t="s">
        <v>800</v>
      </c>
      <c r="D175" s="282">
        <f>'4'!X8</f>
        <v>0</v>
      </c>
      <c r="E175" s="1167">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21">
        <f>'4'!V9</f>
        <v>0</v>
      </c>
      <c r="C176" s="57" t="s">
        <v>799</v>
      </c>
      <c r="D176" s="281">
        <f>'4'!X9</f>
        <v>0</v>
      </c>
      <c r="E176" s="1167"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22"/>
      <c r="C177" s="56" t="s">
        <v>800</v>
      </c>
      <c r="D177" s="282">
        <f>'4'!X10</f>
        <v>0</v>
      </c>
      <c r="E177" s="1167">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21">
        <f>'4'!V11</f>
        <v>0</v>
      </c>
      <c r="C178" s="57" t="s">
        <v>799</v>
      </c>
      <c r="D178" s="281">
        <f>'4'!X11</f>
        <v>0</v>
      </c>
      <c r="E178" s="1167"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22"/>
      <c r="C179" s="56" t="s">
        <v>800</v>
      </c>
      <c r="D179" s="282">
        <f>'4'!X12</f>
        <v>0</v>
      </c>
      <c r="E179" s="1167">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21">
        <f>'4'!V13</f>
        <v>0</v>
      </c>
      <c r="C180" s="57" t="s">
        <v>799</v>
      </c>
      <c r="D180" s="281">
        <f>'4'!X13</f>
        <v>0</v>
      </c>
      <c r="E180" s="1167"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22"/>
      <c r="C181" s="56" t="s">
        <v>800</v>
      </c>
      <c r="D181" s="282">
        <f>'4'!X14</f>
        <v>0</v>
      </c>
      <c r="E181" s="1167">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21">
        <f>'4'!V15</f>
        <v>0</v>
      </c>
      <c r="C182" s="57" t="s">
        <v>799</v>
      </c>
      <c r="D182" s="281">
        <f>'4'!X15</f>
        <v>0</v>
      </c>
      <c r="E182" s="1167"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22"/>
      <c r="C183" s="56" t="s">
        <v>800</v>
      </c>
      <c r="D183" s="282">
        <f>'4'!X16</f>
        <v>0</v>
      </c>
      <c r="E183" s="1167">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21">
        <f>'4'!V17</f>
        <v>0</v>
      </c>
      <c r="C184" s="57" t="s">
        <v>799</v>
      </c>
      <c r="D184" s="281">
        <f>'4'!X17</f>
        <v>0</v>
      </c>
      <c r="E184" s="1167"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22"/>
      <c r="C185" s="56" t="s">
        <v>800</v>
      </c>
      <c r="D185" s="282">
        <f>'4'!X18</f>
        <v>0</v>
      </c>
      <c r="E185" s="1167">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21">
        <f>'4'!V19</f>
        <v>0</v>
      </c>
      <c r="C186" s="57" t="s">
        <v>799</v>
      </c>
      <c r="D186" s="281">
        <f>'4'!X19</f>
        <v>0</v>
      </c>
      <c r="E186" s="1167"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22"/>
      <c r="C187" s="56" t="s">
        <v>800</v>
      </c>
      <c r="D187" s="282">
        <f>'4'!X20</f>
        <v>0</v>
      </c>
      <c r="E187" s="1167">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21">
        <f>'4'!V21</f>
        <v>0</v>
      </c>
      <c r="C188" s="57" t="s">
        <v>799</v>
      </c>
      <c r="D188" s="281">
        <f>'4'!X21</f>
        <v>0</v>
      </c>
      <c r="E188" s="1167"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22"/>
      <c r="C189" s="56" t="s">
        <v>800</v>
      </c>
      <c r="D189" s="282">
        <f>'4'!X22</f>
        <v>0</v>
      </c>
      <c r="E189" s="1167">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21">
        <f>'4'!V23</f>
        <v>0</v>
      </c>
      <c r="C190" s="57" t="s">
        <v>799</v>
      </c>
      <c r="D190" s="281">
        <f>'4'!X23</f>
        <v>0</v>
      </c>
      <c r="E190" s="1167"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22"/>
      <c r="C191" s="56" t="s">
        <v>800</v>
      </c>
      <c r="D191" s="282">
        <f>'4'!X24</f>
        <v>0</v>
      </c>
      <c r="E191" s="1167">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21">
        <f>'4'!V25</f>
        <v>0</v>
      </c>
      <c r="C192" s="57" t="s">
        <v>799</v>
      </c>
      <c r="D192" s="281">
        <f>'4'!X25</f>
        <v>0</v>
      </c>
      <c r="E192" s="1167"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22"/>
      <c r="C193" s="56" t="s">
        <v>800</v>
      </c>
      <c r="D193" s="282">
        <f>'4'!X26</f>
        <v>0</v>
      </c>
      <c r="E193" s="1167">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21">
        <f>'4'!V27</f>
        <v>0</v>
      </c>
      <c r="C194" s="57" t="s">
        <v>799</v>
      </c>
      <c r="D194" s="281">
        <f>'4'!X27</f>
        <v>0</v>
      </c>
      <c r="E194" s="1167"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22"/>
      <c r="C195" s="56" t="s">
        <v>800</v>
      </c>
      <c r="D195" s="282">
        <f>'4'!X28</f>
        <v>0</v>
      </c>
      <c r="E195" s="1167">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21">
        <f>'4'!V29</f>
        <v>0</v>
      </c>
      <c r="C196" s="57" t="s">
        <v>799</v>
      </c>
      <c r="D196" s="281">
        <f>'4'!X29</f>
        <v>0</v>
      </c>
      <c r="E196" s="1167"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22"/>
      <c r="C197" s="56" t="s">
        <v>800</v>
      </c>
      <c r="D197" s="282">
        <f>'4'!X30</f>
        <v>0</v>
      </c>
      <c r="E197" s="1167">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21">
        <f>'4'!V31</f>
        <v>0</v>
      </c>
      <c r="C198" s="57" t="s">
        <v>799</v>
      </c>
      <c r="D198" s="281">
        <f>'4'!X31</f>
        <v>0</v>
      </c>
      <c r="E198" s="1167"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22"/>
      <c r="C199" s="56" t="s">
        <v>800</v>
      </c>
      <c r="D199" s="282">
        <f>'4'!X32</f>
        <v>0</v>
      </c>
      <c r="E199" s="1167">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21">
        <f>'4'!V33</f>
        <v>0</v>
      </c>
      <c r="C200" s="57" t="s">
        <v>799</v>
      </c>
      <c r="D200" s="281">
        <f>'4'!X33</f>
        <v>0</v>
      </c>
      <c r="E200" s="1167"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22"/>
      <c r="C201" s="56" t="s">
        <v>800</v>
      </c>
      <c r="D201" s="282">
        <f>'4'!X34</f>
        <v>0</v>
      </c>
      <c r="E201" s="1167">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21">
        <f>'4'!V35</f>
        <v>0</v>
      </c>
      <c r="C202" s="57" t="s">
        <v>799</v>
      </c>
      <c r="D202" s="281">
        <f>'4'!X35</f>
        <v>0</v>
      </c>
      <c r="E202" s="1167"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22"/>
      <c r="C203" s="56" t="s">
        <v>800</v>
      </c>
      <c r="D203" s="282">
        <f>'4'!X36</f>
        <v>0</v>
      </c>
      <c r="E203" s="1167">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21">
        <f>'4'!V37</f>
        <v>0</v>
      </c>
      <c r="C204" s="57" t="s">
        <v>799</v>
      </c>
      <c r="D204" s="281">
        <f>'4'!X37</f>
        <v>0</v>
      </c>
      <c r="E204" s="1167"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22"/>
      <c r="C205" s="56" t="s">
        <v>800</v>
      </c>
      <c r="D205" s="282">
        <f>'4'!X38</f>
        <v>0</v>
      </c>
      <c r="E205" s="1167">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21">
        <f>'4'!V39</f>
        <v>0</v>
      </c>
      <c r="C206" s="57" t="s">
        <v>799</v>
      </c>
      <c r="D206" s="281">
        <f>'4'!X39</f>
        <v>0</v>
      </c>
      <c r="E206" s="1167"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22"/>
      <c r="C207" s="56" t="s">
        <v>800</v>
      </c>
      <c r="D207" s="282">
        <f>'4'!X40</f>
        <v>0</v>
      </c>
      <c r="E207" s="1167">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21">
        <f>'4'!V41</f>
        <v>0</v>
      </c>
      <c r="C208" s="57" t="s">
        <v>799</v>
      </c>
      <c r="D208" s="281">
        <f>'4'!X41</f>
        <v>0</v>
      </c>
      <c r="E208" s="1167"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22"/>
      <c r="C209" s="56" t="s">
        <v>800</v>
      </c>
      <c r="D209" s="282">
        <f>'4'!X42</f>
        <v>0</v>
      </c>
      <c r="E209" s="1167">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21">
        <f>'4'!V43</f>
        <v>0</v>
      </c>
      <c r="C210" s="57" t="s">
        <v>799</v>
      </c>
      <c r="D210" s="281">
        <f>'4'!X43</f>
        <v>0</v>
      </c>
      <c r="E210" s="1167"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22"/>
      <c r="C211" s="56" t="s">
        <v>800</v>
      </c>
      <c r="D211" s="282">
        <f>'4'!X44</f>
        <v>0</v>
      </c>
      <c r="E211" s="1167">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21">
        <f>'4'!AA5</f>
        <v>0</v>
      </c>
      <c r="C213" s="57" t="s">
        <v>799</v>
      </c>
      <c r="D213" s="281">
        <f>'4'!AC5</f>
        <v>0</v>
      </c>
      <c r="E213" s="1167"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22"/>
      <c r="C214" s="56" t="s">
        <v>800</v>
      </c>
      <c r="D214" s="282">
        <f>'4'!AC6</f>
        <v>0</v>
      </c>
      <c r="E214" s="1167">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23">
        <f>'4'!AA7</f>
        <v>0</v>
      </c>
      <c r="C215" s="57" t="s">
        <v>799</v>
      </c>
      <c r="D215" s="281">
        <f>'4'!AC7</f>
        <v>0</v>
      </c>
      <c r="E215" s="1167"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22"/>
      <c r="C216" s="56" t="s">
        <v>800</v>
      </c>
      <c r="D216" s="282">
        <f>'4'!AC8</f>
        <v>0</v>
      </c>
      <c r="E216" s="1167">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23">
        <f>'4'!AA9</f>
        <v>0</v>
      </c>
      <c r="C217" s="57" t="s">
        <v>799</v>
      </c>
      <c r="D217" s="281">
        <f>'4'!AC9</f>
        <v>0</v>
      </c>
      <c r="E217" s="1167"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22"/>
      <c r="C218" s="56" t="s">
        <v>800</v>
      </c>
      <c r="D218" s="282">
        <f>'4'!AC10</f>
        <v>0</v>
      </c>
      <c r="E218" s="1167">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21">
        <f>'4'!AA11</f>
        <v>0</v>
      </c>
      <c r="C219" s="57" t="s">
        <v>799</v>
      </c>
      <c r="D219" s="281">
        <f>'4'!AC11</f>
        <v>0</v>
      </c>
      <c r="E219" s="1167"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22"/>
      <c r="C220" s="56" t="s">
        <v>800</v>
      </c>
      <c r="D220" s="282">
        <f>'4'!AC12</f>
        <v>0</v>
      </c>
      <c r="E220" s="1167">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23">
        <f>'4'!AA13</f>
        <v>0</v>
      </c>
      <c r="C221" s="57" t="s">
        <v>799</v>
      </c>
      <c r="D221" s="281">
        <f>'4'!AC13</f>
        <v>0</v>
      </c>
      <c r="E221" s="1167"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22"/>
      <c r="C222" s="56" t="s">
        <v>800</v>
      </c>
      <c r="D222" s="282">
        <f>'4'!AC14</f>
        <v>0</v>
      </c>
      <c r="E222" s="1167">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23">
        <f>'4'!AA15</f>
        <v>0</v>
      </c>
      <c r="C223" s="57" t="s">
        <v>799</v>
      </c>
      <c r="D223" s="281">
        <f>'4'!AC15</f>
        <v>0</v>
      </c>
      <c r="E223" s="1167"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22"/>
      <c r="C224" s="56" t="s">
        <v>800</v>
      </c>
      <c r="D224" s="282">
        <f>'4'!AC16</f>
        <v>0</v>
      </c>
      <c r="E224" s="1167">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21">
        <f>'4'!AA17</f>
        <v>0</v>
      </c>
      <c r="C225" s="57" t="s">
        <v>799</v>
      </c>
      <c r="D225" s="281">
        <f>'4'!AC17</f>
        <v>0</v>
      </c>
      <c r="E225" s="1167"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22"/>
      <c r="C226" s="56" t="s">
        <v>800</v>
      </c>
      <c r="D226" s="282">
        <f>'4'!AC18</f>
        <v>0</v>
      </c>
      <c r="E226" s="1167">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23">
        <f>'4'!AA19</f>
        <v>0</v>
      </c>
      <c r="C227" s="57" t="s">
        <v>799</v>
      </c>
      <c r="D227" s="281">
        <f>'4'!AC19</f>
        <v>0</v>
      </c>
      <c r="E227" s="1167"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22"/>
      <c r="C228" s="56" t="s">
        <v>800</v>
      </c>
      <c r="D228" s="282">
        <f>'4'!AC20</f>
        <v>0</v>
      </c>
      <c r="E228" s="1167">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23">
        <f>'4'!AA21</f>
        <v>0</v>
      </c>
      <c r="C229" s="57" t="s">
        <v>799</v>
      </c>
      <c r="D229" s="281">
        <f>'4'!AC21</f>
        <v>0</v>
      </c>
      <c r="E229" s="1167"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22"/>
      <c r="C230" s="56" t="s">
        <v>800</v>
      </c>
      <c r="D230" s="282">
        <f>'4'!AC22</f>
        <v>0</v>
      </c>
      <c r="E230" s="1167">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21">
        <f>'4'!AA23</f>
        <v>0</v>
      </c>
      <c r="C231" s="57" t="s">
        <v>799</v>
      </c>
      <c r="D231" s="281">
        <f>'4'!AC23</f>
        <v>0</v>
      </c>
      <c r="E231" s="1167"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22"/>
      <c r="C232" s="56" t="s">
        <v>800</v>
      </c>
      <c r="D232" s="282">
        <f>'4'!AC24</f>
        <v>0</v>
      </c>
      <c r="E232" s="1167">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21">
        <f>'4'!AA25</f>
        <v>0</v>
      </c>
      <c r="C233" s="57" t="s">
        <v>799</v>
      </c>
      <c r="D233" s="281">
        <f>'4'!AC25</f>
        <v>0</v>
      </c>
      <c r="E233" s="1167"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22"/>
      <c r="C234" s="56" t="s">
        <v>800</v>
      </c>
      <c r="D234" s="282">
        <f>'4'!AC26</f>
        <v>0</v>
      </c>
      <c r="E234" s="1167">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23">
        <f>'4'!AA27</f>
        <v>0</v>
      </c>
      <c r="C235" s="57" t="s">
        <v>799</v>
      </c>
      <c r="D235" s="281">
        <f>'4'!AC27</f>
        <v>0</v>
      </c>
      <c r="E235" s="1167"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22"/>
      <c r="C236" s="56" t="s">
        <v>800</v>
      </c>
      <c r="D236" s="282">
        <f>'4'!AC28</f>
        <v>0</v>
      </c>
      <c r="E236" s="1167">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23">
        <f>'4'!AA29</f>
        <v>0</v>
      </c>
      <c r="C237" s="57" t="s">
        <v>799</v>
      </c>
      <c r="D237" s="281">
        <f>'4'!AC29</f>
        <v>0</v>
      </c>
      <c r="E237" s="1167"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22"/>
      <c r="C238" s="56" t="s">
        <v>800</v>
      </c>
      <c r="D238" s="282">
        <f>'4'!AC30</f>
        <v>0</v>
      </c>
      <c r="E238" s="1167">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21">
        <f>'4'!AA31</f>
        <v>0</v>
      </c>
      <c r="C239" s="57" t="s">
        <v>799</v>
      </c>
      <c r="D239" s="281">
        <f>'4'!AC31</f>
        <v>0</v>
      </c>
      <c r="E239" s="1167"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22"/>
      <c r="C240" s="56" t="s">
        <v>800</v>
      </c>
      <c r="D240" s="282">
        <f>'4'!AC32</f>
        <v>0</v>
      </c>
      <c r="E240" s="1167">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23">
        <f>'4'!AA33</f>
        <v>0</v>
      </c>
      <c r="C241" s="57" t="s">
        <v>799</v>
      </c>
      <c r="D241" s="281">
        <f>'4'!AC33</f>
        <v>0</v>
      </c>
      <c r="E241" s="1167"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22"/>
      <c r="C242" s="56" t="s">
        <v>800</v>
      </c>
      <c r="D242" s="282">
        <f>'4'!AC34</f>
        <v>0</v>
      </c>
      <c r="E242" s="1167">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23">
        <f>'4'!AA35</f>
        <v>0</v>
      </c>
      <c r="C243" s="57" t="s">
        <v>799</v>
      </c>
      <c r="D243" s="281">
        <f>'4'!AC35</f>
        <v>0</v>
      </c>
      <c r="E243" s="1167"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22"/>
      <c r="C244" s="56" t="s">
        <v>800</v>
      </c>
      <c r="D244" s="282">
        <f>'4'!AC36</f>
        <v>0</v>
      </c>
      <c r="E244" s="1167">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21">
        <f>'4'!AA37</f>
        <v>0</v>
      </c>
      <c r="C245" s="57" t="s">
        <v>799</v>
      </c>
      <c r="D245" s="281">
        <f>'4'!AC37</f>
        <v>0</v>
      </c>
      <c r="E245" s="1167"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22"/>
      <c r="C246" s="56" t="s">
        <v>800</v>
      </c>
      <c r="D246" s="282">
        <f>'4'!AC38</f>
        <v>0</v>
      </c>
      <c r="E246" s="1167">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23">
        <f>'4'!AA39</f>
        <v>0</v>
      </c>
      <c r="C247" s="57" t="s">
        <v>799</v>
      </c>
      <c r="D247" s="281">
        <f>'4'!AC39</f>
        <v>0</v>
      </c>
      <c r="E247" s="1167"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22"/>
      <c r="C248" s="56" t="s">
        <v>800</v>
      </c>
      <c r="D248" s="282">
        <f>'4'!AC40</f>
        <v>0</v>
      </c>
      <c r="E248" s="1167">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23">
        <f>'4'!AA41</f>
        <v>0</v>
      </c>
      <c r="C249" s="57" t="s">
        <v>799</v>
      </c>
      <c r="D249" s="281">
        <f>'4'!AC41</f>
        <v>0</v>
      </c>
      <c r="E249" s="1167"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22"/>
      <c r="C250" s="56" t="s">
        <v>800</v>
      </c>
      <c r="D250" s="282">
        <f>'4'!AC42</f>
        <v>0</v>
      </c>
      <c r="E250" s="1167">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21">
        <f>'4'!AA43</f>
        <v>0</v>
      </c>
      <c r="C251" s="57" t="s">
        <v>799</v>
      </c>
      <c r="D251" s="281">
        <f>'4'!AC43</f>
        <v>0</v>
      </c>
      <c r="E251" s="1167"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22"/>
      <c r="C252" s="56" t="s">
        <v>800</v>
      </c>
      <c r="D252" s="282">
        <f>'4'!AC44</f>
        <v>0</v>
      </c>
      <c r="E252" s="1167">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M5:Q5"/>
    <mergeCell ref="S5:W5"/>
    <mergeCell ref="Y5:AC5"/>
    <mergeCell ref="AE5:AI5"/>
    <mergeCell ref="C6:D6"/>
    <mergeCell ref="B8:B9"/>
    <mergeCell ref="E8:E9"/>
    <mergeCell ref="B10:B11"/>
    <mergeCell ref="E10:E1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B32:B33"/>
    <mergeCell ref="E32:E33"/>
    <mergeCell ref="B34:B35"/>
    <mergeCell ref="E34:E35"/>
    <mergeCell ref="B36:B37"/>
    <mergeCell ref="E36:E37"/>
    <mergeCell ref="B26:B27"/>
    <mergeCell ref="E26:E27"/>
    <mergeCell ref="B28:B29"/>
    <mergeCell ref="E28:E29"/>
    <mergeCell ref="B30:B31"/>
    <mergeCell ref="E30:E31"/>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73:B74"/>
    <mergeCell ref="E73:E74"/>
    <mergeCell ref="B75:B76"/>
    <mergeCell ref="E75:E76"/>
    <mergeCell ref="B77:B78"/>
    <mergeCell ref="E77:E78"/>
    <mergeCell ref="B67:B68"/>
    <mergeCell ref="E67:E68"/>
    <mergeCell ref="B69:B70"/>
    <mergeCell ref="E69:E70"/>
    <mergeCell ref="B71:B72"/>
    <mergeCell ref="E71:E72"/>
    <mergeCell ref="B85:B86"/>
    <mergeCell ref="E85:E86"/>
    <mergeCell ref="B87:B88"/>
    <mergeCell ref="E87:E88"/>
    <mergeCell ref="B90:B91"/>
    <mergeCell ref="E90:E91"/>
    <mergeCell ref="B79:B80"/>
    <mergeCell ref="E79:E80"/>
    <mergeCell ref="B81:B82"/>
    <mergeCell ref="E81:E82"/>
    <mergeCell ref="B83:B84"/>
    <mergeCell ref="E83:E84"/>
    <mergeCell ref="B98:B99"/>
    <mergeCell ref="E98:E99"/>
    <mergeCell ref="B100:B101"/>
    <mergeCell ref="E100:E101"/>
    <mergeCell ref="B102:B103"/>
    <mergeCell ref="E102:E103"/>
    <mergeCell ref="B92:B93"/>
    <mergeCell ref="E92:E93"/>
    <mergeCell ref="B94:B95"/>
    <mergeCell ref="E94:E95"/>
    <mergeCell ref="B96:B97"/>
    <mergeCell ref="E96:E97"/>
    <mergeCell ref="B110:B111"/>
    <mergeCell ref="E110:E111"/>
    <mergeCell ref="B112:B113"/>
    <mergeCell ref="E112:E113"/>
    <mergeCell ref="B114:B115"/>
    <mergeCell ref="E114:E115"/>
    <mergeCell ref="B104:B105"/>
    <mergeCell ref="E104:E105"/>
    <mergeCell ref="B106:B107"/>
    <mergeCell ref="E106:E107"/>
    <mergeCell ref="B108:B109"/>
    <mergeCell ref="E108:E109"/>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0:B211"/>
    <mergeCell ref="E210:E211"/>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Tunjangan setara barang 1</v>
      </c>
      <c r="C1" s="1249" t="str">
        <f>'In-kind Benefits 1_V2'!$Q$12</f>
        <v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v>
      </c>
      <c r="D1" s="1250"/>
      <c r="E1" s="1250"/>
      <c r="F1" s="1250"/>
      <c r="G1" s="1250"/>
      <c r="H1" s="1251"/>
      <c r="I1" s="548"/>
      <c r="J1" s="548"/>
      <c r="K1" s="548"/>
      <c r="L1" s="1247" t="str">
        <f>'In-kind Benefits 1_V2'!$Q$14</f>
        <v>Kalkulator ini hanya opsional dan dapat digunakan untuk menghitung biaya bulanan untuk menyediakan tunjangan setara barang per pekerja.</v>
      </c>
      <c r="M1" s="1248"/>
      <c r="N1" s="1248"/>
      <c r="O1" s="1248"/>
      <c r="P1" s="1248"/>
    </row>
    <row r="2" spans="1:16" s="592" customFormat="1" ht="20.149999999999999" customHeight="1" thickTop="1" thickBot="1">
      <c r="B2" s="656"/>
      <c r="C2" s="1252"/>
      <c r="D2" s="1253"/>
      <c r="E2" s="1253"/>
      <c r="F2" s="1253"/>
      <c r="G2" s="1253"/>
      <c r="H2" s="1254"/>
      <c r="I2" s="657"/>
      <c r="J2" s="657"/>
      <c r="K2" s="657"/>
      <c r="L2" s="657"/>
      <c r="M2" s="657"/>
      <c r="N2" s="657"/>
      <c r="O2" s="657"/>
      <c r="P2" s="657"/>
    </row>
    <row r="3" spans="1:16" ht="14.5" thickBot="1">
      <c r="B3" s="659" t="str">
        <f>INDEX(Languages1!$C$1:$AB$1998,MATCH('In-kind Benefits 1_V2'!B3,Languages1!$C$1:$C$1998,0),MATCH('1'!$C$5,Languages1!$C$1:$AB$1,0))</f>
        <v>Makanan</v>
      </c>
      <c r="C3" s="659"/>
      <c r="D3" s="660"/>
      <c r="E3" s="912"/>
      <c r="L3" s="661" t="str">
        <f>INDEX(Languages1!$C$1:$AB$1998,MATCH('In-kind Benefits 1_V2'!J3,Languages1!$C$1:$C$1998,0),MATCH('1'!$C$5,Languages1!$C$1:$AB$1,0))</f>
        <v>Biaya Makanan Bulanan Rincian</v>
      </c>
      <c r="M3" s="662" t="str">
        <f>INDEX(Languages1!$C$1:$AB$1998,MATCH('In-kind Benefits 1_V2'!K3,Languages1!$C$1:$C$1998,0),MATCH('1'!$C$5,Languages1!$C$1:$AB$1,0))</f>
        <v>Biaya Barang</v>
      </c>
      <c r="N3" s="663" t="str">
        <f>INDEX(Languages1!$C$1:$AB$1998,MATCH('In-kind Benefits 1_V2'!L3,Languages1!$C$1:$C$1998,0),MATCH('1'!$C$5,Languages1!$C$1:$AB$1,0))</f>
        <v>Jumlah Barang</v>
      </c>
      <c r="O3" s="664"/>
      <c r="P3" s="665">
        <f>SUM(P4:P8)</f>
        <v>0</v>
      </c>
    </row>
    <row r="4" spans="1:16" ht="15" customHeight="1">
      <c r="A4" s="666"/>
      <c r="B4" s="667" t="str">
        <f>INDEX(Languages1!$C$1:$AB$1998,MATCH('In-kind Benefits 1_V2'!B4,Languages1!$C$1:$C$1998,0),MATCH('1'!$C$5,Languages1!$C$1:$AB$1,0))</f>
        <v>Pekerja menerima makanan</v>
      </c>
      <c r="C4" s="668" t="str">
        <f>INDEX(Languages1!$C$1:$AB$1998,MATCH('In-kind Benefits 1_V2'!C4,Languages1!$C$1:$C$1998,0),MATCH('1'!$C$5,Languages1!$C$1:$AB$1,0))</f>
        <v>Ya atau Tidak</v>
      </c>
      <c r="D4" s="669"/>
      <c r="E4" s="913" t="s">
        <v>2279</v>
      </c>
      <c r="F4" s="671" t="str">
        <f>INDEX(Languages1!$C$1:$AB$1998,MATCH('In-kind Benefits 1_V2'!F4,Languages1!$C$1:$C$1998,0),MATCH('1'!$C$5,Languages1!$C$1:$AB$1,0))</f>
        <v>Cth. Ya</v>
      </c>
      <c r="G4" s="1138" t="str">
        <f>'In-kind Benefits 1_V2'!$Q$16</f>
        <v xml:space="preserve">Harus rutin diberikan dan hasil kebun yang diberikan sporadis tidak dapat disertakan. Idealnya, makanan yang diberikan harus seimbang dan mengikuti panduan gizi setempat atau internasional. Nilai kudapan dan air tidak termasuk. </v>
      </c>
      <c r="H4" s="1138"/>
      <c r="I4" s="1138"/>
      <c r="J4" s="1138"/>
      <c r="L4" s="670"/>
      <c r="M4" s="670"/>
      <c r="N4" s="670"/>
      <c r="O4" s="672"/>
      <c r="P4" s="673">
        <f>M4*N4</f>
        <v>0</v>
      </c>
    </row>
    <row r="5" spans="1:16">
      <c r="A5" s="666"/>
      <c r="B5" s="674" t="str">
        <f>INDEX(Languages1!$C$1:$AB$1998,MATCH('In-kind Benefits 1_V2'!B5,Languages1!$C$1:$C$1998,0),MATCH('1'!$C$5,Languages1!$C$1:$AB$1,0))</f>
        <v>Jumlah pekerja yang menerima makanan</v>
      </c>
      <c r="C5" s="674" t="str">
        <f>INDEX(Languages1!$C$1:$AB$1998,MATCH('In-kind Benefits 1_V2'!C5,Languages1!$C$1:$C$1998,0),MATCH('1'!$C$5,Languages1!$C$1:$AB$1,0))</f>
        <v>Jumlah</v>
      </c>
      <c r="D5" s="669"/>
      <c r="E5" s="914"/>
      <c r="F5" s="671" t="s">
        <v>836</v>
      </c>
      <c r="G5" s="1138"/>
      <c r="H5" s="1138"/>
      <c r="I5" s="1138"/>
      <c r="J5" s="1138"/>
      <c r="L5" s="675"/>
      <c r="M5" s="675"/>
      <c r="N5" s="675"/>
      <c r="O5" s="672"/>
      <c r="P5" s="676">
        <f>M5*N5</f>
        <v>0</v>
      </c>
    </row>
    <row r="6" spans="1:16">
      <c r="B6" s="674" t="str">
        <f>INDEX(Languages1!$C$1:$AB$1998,MATCH('In-kind Benefits 1_V2'!B6,Languages1!$C$1:$C$1998,0),MATCH('1'!$C$5,Languages1!$C$1:$AB$1,0))</f>
        <v>Biaya bulanan yang dikeluarkan perusahaan untuk menyediakan makanan per pekerja</v>
      </c>
      <c r="C6" s="674" t="str">
        <f>INDEX(Languages1!$C$1:$AB$1998,MATCH('In-kind Benefits 1_V2'!C6,Languages1!$C$1:$C$1998,0),MATCH('1'!$C$5,Languages1!$C$1:$AB$1,0))&amp;" "&amp;"("&amp;('3'!$D$4)&amp;")"</f>
        <v>Biaya per pekerja per bulan (dalam Mata Uang Setempat) ()</v>
      </c>
      <c r="D6" s="658"/>
      <c r="E6" s="914" t="str">
        <f>IFERROR(P3/E5,"")</f>
        <v/>
      </c>
      <c r="F6" s="671" t="s">
        <v>837</v>
      </c>
      <c r="G6" s="1138"/>
      <c r="H6" s="1138"/>
      <c r="I6" s="1138"/>
      <c r="J6" s="1138"/>
      <c r="L6" s="675"/>
      <c r="M6" s="675"/>
      <c r="N6" s="675"/>
      <c r="O6" s="672"/>
      <c r="P6" s="676">
        <f>M6*N6</f>
        <v>0</v>
      </c>
    </row>
    <row r="7" spans="1:16">
      <c r="B7" s="674" t="str">
        <f>INDEX(Languages1!$C$1:$AB$1998,MATCH('In-kind Benefits 1_V2'!B7,Languages1!$C$1:$C$1998,0),MATCH('1'!$C$5,Languages1!$C$1:$AB$1,0))</f>
        <v>Pekerja boleh memilih mendapatkan uang, bukan makanan</v>
      </c>
      <c r="C7" s="674" t="str">
        <f>INDEX(Languages1!$C$1:$AB$1998,MATCH('In-kind Benefits 1_V2'!C7,Languages1!$C$1:$C$1998,0),MATCH('1'!$C$5,Languages1!$C$1:$AB$1,0))</f>
        <v>Ya atau Tidak</v>
      </c>
      <c r="D7" s="669"/>
      <c r="E7" s="914" t="s">
        <v>2279</v>
      </c>
      <c r="F7" s="671" t="str">
        <f>INDEX(Languages1!$C$1:$AB$1998,MATCH('In-kind Benefits 1_V2'!F7,Languages1!$C$1:$C$1998,0),MATCH('1'!$C$5,Languages1!$C$1:$AB$1,0))</f>
        <v>Cth. Ya</v>
      </c>
      <c r="G7" s="1138"/>
      <c r="H7" s="1138"/>
      <c r="I7" s="1138"/>
      <c r="J7" s="1138"/>
      <c r="L7" s="675"/>
      <c r="M7" s="675"/>
      <c r="N7" s="675"/>
      <c r="O7" s="672"/>
      <c r="P7" s="676">
        <f>M7*N7</f>
        <v>0</v>
      </c>
    </row>
    <row r="8" spans="1:16">
      <c r="B8" s="677" t="str">
        <f>INDEX(Languages1!$C$1:$AB$1998,MATCH('In-kind Benefits 1_V2'!B8,Languages1!$C$1:$C$1998,0),MATCH('1'!$C$5,Languages1!$C$1:$AB$1,0))</f>
        <v>Nilai uang yang diterima pekerja per bulan, bukan makanan</v>
      </c>
      <c r="C8" s="677" t="str">
        <f>INDEX(Languages1!$C$1:$AB$1998,MATCH('In-kind Benefits 1_V2'!C8,Languages1!$C$1:$C$1998,0),MATCH('1'!$C$5,Languages1!$C$1:$AB$1,0))&amp;" "&amp;"("&amp;('3'!$D$4)&amp;")"</f>
        <v>Biaya per pekerja per bulan (dalam Mata Uang Setempat) ()</v>
      </c>
      <c r="D8" s="669"/>
      <c r="E8" s="915"/>
      <c r="F8" s="671" t="s">
        <v>837</v>
      </c>
      <c r="G8" s="1138"/>
      <c r="H8" s="1138"/>
      <c r="I8" s="1138"/>
      <c r="J8" s="1138"/>
      <c r="L8" s="678"/>
      <c r="M8" s="678"/>
      <c r="N8" s="678"/>
      <c r="O8" s="672"/>
      <c r="P8" s="679">
        <f>M8*N8</f>
        <v>0</v>
      </c>
    </row>
    <row r="9" spans="1:16">
      <c r="B9" s="680"/>
      <c r="C9" s="681"/>
      <c r="E9" s="916"/>
      <c r="F9" s="683"/>
      <c r="G9" s="1138"/>
      <c r="H9" s="1138"/>
      <c r="I9" s="1138"/>
      <c r="J9" s="1138"/>
      <c r="L9" s="684" t="str">
        <f>INDEX(Languages1!$C$1:$AB$1998,MATCH('In-kind Benefits 1_V2'!J9,Languages1!$C$1:$C$1998,0),MATCH('1'!$C$5,Languages1!$C$1:$AB$1,0))</f>
        <v>Cth. Pengiriman makanan</v>
      </c>
      <c r="M9" s="684" t="str">
        <f>INDEX(Languages1!$C$1:$AB$1998,MATCH('In-kind Benefits 1_V2'!K9,Languages1!$C$1:$C$1998,0),MATCH('1'!$C$5,Languages1!$C$1:$AB$1,0))</f>
        <v>Cth. 500</v>
      </c>
      <c r="N9" s="684" t="str">
        <f>INDEX(Languages1!$C$1:$AB$1998,MATCH('In-kind Benefits 1_V2'!L9,Languages1!$C$1:$C$1998,0),MATCH('1'!$C$5,Languages1!$C$1:$AB$1,0))</f>
        <v>Cth. 4</v>
      </c>
      <c r="O9" s="672"/>
      <c r="P9" s="685"/>
    </row>
    <row r="10" spans="1:16" ht="14.5" thickBot="1">
      <c r="B10" s="659" t="str">
        <f>INDEX(Languages1!$C$1:$AB$1998,MATCH('In-kind Benefits 1_V2'!B10,Languages1!$C$1:$C$1998,0),MATCH('1'!$C$5,Languages1!$C$1:$AB$1,0))</f>
        <v>Pengangkutan</v>
      </c>
      <c r="C10" s="659"/>
      <c r="D10" s="660"/>
      <c r="E10" s="917"/>
      <c r="F10" s="683"/>
      <c r="G10" s="868"/>
      <c r="H10" s="868"/>
      <c r="I10" s="868"/>
      <c r="J10" s="868"/>
      <c r="L10" s="661" t="str">
        <f>INDEX(Languages1!$C$1:$AB$1998,MATCH('In-kind Benefits 1_V2'!J10,Languages1!$C$1:$C$1998,0),MATCH('1'!$C$5,Languages1!$C$1:$AB$1,0))</f>
        <v>Rincian Biaya Transportasi Bulanan</v>
      </c>
      <c r="M10" s="687"/>
      <c r="N10" s="688"/>
      <c r="O10" s="660"/>
      <c r="P10" s="665">
        <f>SUM(P11:P15)</f>
        <v>0</v>
      </c>
    </row>
    <row r="11" spans="1:16" ht="15" customHeight="1">
      <c r="B11" s="667" t="str">
        <f>INDEX(Languages1!$C$1:$AB$1998,MATCH('In-kind Benefits 1_V2'!B11,Languages1!$C$1:$C$1998,0),MATCH('1'!$C$5,Languages1!$C$1:$AB$1,0))</f>
        <v>Pekerja menerima transportasi</v>
      </c>
      <c r="C11" s="668" t="str">
        <f>INDEX(Languages1!$C$1:$AB$1998,MATCH('In-kind Benefits 1_V2'!C11,Languages1!$C$1:$C$1998,0),MATCH('1'!$C$5,Languages1!$C$1:$AB$1,0))</f>
        <v>Ya atau Tidak</v>
      </c>
      <c r="D11" s="669"/>
      <c r="E11" s="913" t="s">
        <v>2279</v>
      </c>
      <c r="G11" s="1138" t="str">
        <f>'In-kind Benefits 1_V2'!$Q$18</f>
        <v>Harus aman dan mengangkut pekerja ke dan dari tempat kerja atau ke dan dari pusat kota di akhir pekan.</v>
      </c>
      <c r="H11" s="1138"/>
      <c r="I11" s="1138"/>
      <c r="J11" s="1138"/>
      <c r="L11" s="670"/>
      <c r="M11" s="670"/>
      <c r="N11" s="670"/>
      <c r="O11" s="672"/>
      <c r="P11" s="673">
        <f>M11*N11</f>
        <v>0</v>
      </c>
    </row>
    <row r="12" spans="1:16">
      <c r="B12" s="674" t="str">
        <f>INDEX(Languages1!$C$1:$AB$1998,MATCH('In-kind Benefits 1_V2'!B12,Languages1!$C$1:$C$1998,0),MATCH('1'!$C$5,Languages1!$C$1:$AB$1,0))</f>
        <v>Jumlah pekerja yang menerima transportasi</v>
      </c>
      <c r="C12" s="674" t="str">
        <f>INDEX(Languages1!$C$1:$AB$1998,MATCH('In-kind Benefits 1_V2'!C12,Languages1!$C$1:$C$1998,0),MATCH('1'!$C$5,Languages1!$C$1:$AB$1,0))</f>
        <v>Jumlah</v>
      </c>
      <c r="D12" s="669"/>
      <c r="E12" s="918"/>
      <c r="G12" s="1138"/>
      <c r="H12" s="1138"/>
      <c r="I12" s="1138"/>
      <c r="J12" s="1138"/>
      <c r="L12" s="675"/>
      <c r="M12" s="675"/>
      <c r="N12" s="675"/>
      <c r="O12" s="672"/>
      <c r="P12" s="676">
        <f>M12*N12</f>
        <v>0</v>
      </c>
    </row>
    <row r="13" spans="1:16">
      <c r="B13" s="674" t="str">
        <f>INDEX(Languages1!$C$1:$AB$1998,MATCH('In-kind Benefits 1_V2'!B13,Languages1!$C$1:$C$1998,0),MATCH('1'!$C$5,Languages1!$C$1:$AB$1,0))</f>
        <v>Biaya bulanan yang dikeluarkan perusahaan untuk menyediakan transportasi per pekerja</v>
      </c>
      <c r="C13" s="674" t="str">
        <f>INDEX(Languages1!$C$1:$AB$1998,MATCH('In-kind Benefits 1_V2'!C13,Languages1!$C$1:$C$1998,0),MATCH('1'!$C$5,Languages1!$C$1:$AB$1,0))&amp;" "&amp;"("&amp;('3'!$D$4)&amp;")"</f>
        <v>Biaya per pekerja per bulan (dalam Mata Uang Setempat) ()</v>
      </c>
      <c r="D13" s="658"/>
      <c r="E13" s="943" t="str">
        <f>IFERROR(P10/E12,"")</f>
        <v/>
      </c>
      <c r="G13" s="1138"/>
      <c r="H13" s="1138"/>
      <c r="I13" s="1138"/>
      <c r="J13" s="1138"/>
      <c r="L13" s="675"/>
      <c r="M13" s="675"/>
      <c r="N13" s="675"/>
      <c r="O13" s="672"/>
      <c r="P13" s="676">
        <f>M13*N13</f>
        <v>0</v>
      </c>
    </row>
    <row r="14" spans="1:16">
      <c r="B14" s="674" t="str">
        <f>INDEX(Languages1!$C$1:$AB$1998,MATCH('In-kind Benefits 1_V2'!B14,Languages1!$C$1:$C$1998,0),MATCH('1'!$C$5,Languages1!$C$1:$AB$1,0))</f>
        <v>Pekerja boleh memilih mendapatkan uang, bukan transportasi</v>
      </c>
      <c r="C14" s="674" t="str">
        <f>INDEX(Languages1!$C$1:$AB$1998,MATCH('In-kind Benefits 1_V2'!C14,Languages1!$C$1:$C$1998,0),MATCH('1'!$C$5,Languages1!$C$1:$AB$1,0))</f>
        <v>Ya atau Tidak</v>
      </c>
      <c r="D14" s="669"/>
      <c r="E14" s="918" t="s">
        <v>2279</v>
      </c>
      <c r="G14" s="1138"/>
      <c r="H14" s="1138"/>
      <c r="I14" s="1138"/>
      <c r="J14" s="1138"/>
      <c r="L14" s="675"/>
      <c r="M14" s="675"/>
      <c r="N14" s="675"/>
      <c r="O14" s="672"/>
      <c r="P14" s="676">
        <f>M14*N14</f>
        <v>0</v>
      </c>
    </row>
    <row r="15" spans="1:16">
      <c r="B15" s="677" t="str">
        <f>INDEX(Languages1!$C$1:$AB$1998,MATCH('In-kind Benefits 1_V2'!B15,Languages1!$C$1:$C$1998,0),MATCH('1'!$C$5,Languages1!$C$1:$AB$1,0))</f>
        <v>Nilai uang yang diterima pekerja per bulan, bukan transportasi</v>
      </c>
      <c r="C15" s="677" t="str">
        <f>INDEX(Languages1!$C$1:$AB$1998,MATCH('In-kind Benefits 1_V2'!C15,Languages1!$C$1:$C$1998,0),MATCH('1'!$C$5,Languages1!$C$1:$AB$1,0))&amp;" "&amp;"("&amp;('3'!$D$4)&amp;")"</f>
        <v>Biaya per pekerja per bulan (dalam Mata Uang Setempat) ()</v>
      </c>
      <c r="D15" s="669"/>
      <c r="E15" s="915"/>
      <c r="G15" s="1138"/>
      <c r="H15" s="1138"/>
      <c r="I15" s="1138"/>
      <c r="J15" s="1138"/>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Perumahan</v>
      </c>
      <c r="C17" s="659"/>
      <c r="D17" s="660"/>
      <c r="E17" s="917"/>
      <c r="L17" s="661" t="str">
        <f>INDEX(Languages1!$C$1:$AB$1998,MATCH('In-kind Benefits 1_V2'!J17,Languages1!$C$1:$C$1998,0),MATCH('1'!$C$5,Languages1!$C$1:$AB$1,0))</f>
        <v>Rincian Biaya Perumahan Bulanan</v>
      </c>
      <c r="M17" s="694"/>
      <c r="N17" s="695"/>
      <c r="O17" s="660"/>
      <c r="P17" s="665">
        <f>SUM(P18:P22)</f>
        <v>0</v>
      </c>
    </row>
    <row r="18" spans="2:21" ht="15" customHeight="1">
      <c r="B18" s="667" t="str">
        <f>INDEX(Languages1!$C$1:$AB$1998,MATCH('In-kind Benefits 1_V2'!B18,Languages1!$C$1:$C$1998,0),MATCH('1'!$C$5,Languages1!$C$1:$AB$1,0))</f>
        <v>Pekerja menerima perumahan</v>
      </c>
      <c r="C18" s="668" t="str">
        <f>INDEX(Languages1!$C$1:$AB$1998,MATCH('In-kind Benefits 1_V2'!C18,Languages1!$C$1:$C$1998,0),MATCH('1'!$C$5,Languages1!$C$1:$AB$1,0))</f>
        <v>Ya atau Tidak</v>
      </c>
      <c r="D18" s="669"/>
      <c r="E18" s="913" t="s">
        <v>2279</v>
      </c>
      <c r="G18" s="1138" t="str">
        <f>'In-kind Benefits 1_V2'!$Q$20</f>
        <v xml:space="preserve">Untuk Pemegang Sertifikat Rainforest Alliance, tunjangan setara barang yang terkait perumahan harus memenuhi persyaratan 5.7 Perumahan Sosial. Perumahan harus berupa perumahan keluarga tunggal dan memenuhi standar internasional. </v>
      </c>
      <c r="H18" s="1138"/>
      <c r="I18" s="1138"/>
      <c r="J18" s="1138"/>
      <c r="L18" s="670"/>
      <c r="M18" s="670"/>
      <c r="N18" s="670"/>
      <c r="O18" s="672"/>
      <c r="P18" s="673">
        <f>M18*N18</f>
        <v>0</v>
      </c>
    </row>
    <row r="19" spans="2:21">
      <c r="B19" s="674" t="str">
        <f>INDEX(Languages1!$C$1:$AB$1998,MATCH('In-kind Benefits 1_V2'!B19,Languages1!$C$1:$C$1998,0),MATCH('1'!$C$5,Languages1!$C$1:$AB$1,0))</f>
        <v>Jumlah pekerja yang menerima perumahan</v>
      </c>
      <c r="C19" s="674" t="str">
        <f>INDEX(Languages1!$C$1:$AB$1998,MATCH('In-kind Benefits 1_V2'!C19,Languages1!$C$1:$C$1998,0),MATCH('1'!$C$5,Languages1!$C$1:$AB$1,0))</f>
        <v>Jumlah</v>
      </c>
      <c r="D19" s="669"/>
      <c r="E19" s="918"/>
      <c r="G19" s="1138"/>
      <c r="H19" s="1138"/>
      <c r="I19" s="1138"/>
      <c r="J19" s="1138"/>
      <c r="L19" s="675"/>
      <c r="M19" s="675"/>
      <c r="N19" s="675"/>
      <c r="O19" s="672"/>
      <c r="P19" s="676">
        <f>M19*N19</f>
        <v>0</v>
      </c>
    </row>
    <row r="20" spans="2:21" ht="13.5" customHeight="1">
      <c r="B20" s="674" t="str">
        <f>INDEX(Languages1!$C$1:$AB$1998,MATCH('In-kind Benefits 1_V2'!B20,Languages1!$C$1:$C$1998,0),MATCH('1'!$C$5,Languages1!$C$1:$AB$1,0))</f>
        <v>Biaya bulanan yang dikeluarkan perusahaan untuk menyediakan perumahan per pekerja</v>
      </c>
      <c r="C20" s="674" t="str">
        <f>INDEX(Languages1!$C$1:$AB$1998,MATCH('In-kind Benefits 1_V2'!C20,Languages1!$C$1:$C$1998,0),MATCH('1'!$C$5,Languages1!$C$1:$AB$1,0))&amp;" "&amp;"("&amp;('3'!$D$4)&amp;")"</f>
        <v>Biaya per pekerja per bulan (dalam Mata Uang Setempat) ()</v>
      </c>
      <c r="D20" s="658"/>
      <c r="E20" s="918" t="str">
        <f>IFERROR(P17/E19,"")</f>
        <v/>
      </c>
      <c r="G20" s="1138"/>
      <c r="H20" s="1138"/>
      <c r="I20" s="1138"/>
      <c r="J20" s="1138"/>
      <c r="L20" s="675"/>
      <c r="M20" s="675"/>
      <c r="N20" s="675"/>
      <c r="O20" s="672"/>
      <c r="P20" s="676">
        <f>M20*N20</f>
        <v>0</v>
      </c>
    </row>
    <row r="21" spans="2:21" ht="13.5" customHeight="1">
      <c r="B21" s="674" t="str">
        <f>INDEX(Languages1!$C$1:$AB$1998,MATCH('In-kind Benefits 1_V2'!B21,Languages1!$C$1:$C$1998,0),MATCH('1'!$C$5,Languages1!$C$1:$AB$1,0))</f>
        <v>Pekerja boleh memilih mendapatkan uang, bukan perumahan</v>
      </c>
      <c r="C21" s="674" t="str">
        <f>INDEX(Languages1!$C$1:$AB$1998,MATCH('In-kind Benefits 1_V2'!C21,Languages1!$C$1:$C$1998,0),MATCH('1'!$C$5,Languages1!$C$1:$AB$1,0))</f>
        <v>Ya atau Tidak</v>
      </c>
      <c r="D21" s="669"/>
      <c r="E21" s="918" t="s">
        <v>2279</v>
      </c>
      <c r="G21" s="1138" t="str">
        <f>'In-kind Benefits 1_V2'!Q22</f>
        <v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v>
      </c>
      <c r="H21" s="1138"/>
      <c r="I21" s="1138"/>
      <c r="J21" s="1138"/>
      <c r="L21" s="675"/>
      <c r="M21" s="675"/>
      <c r="N21" s="675"/>
      <c r="O21" s="672"/>
      <c r="P21" s="676">
        <f>M21*N21</f>
        <v>0</v>
      </c>
    </row>
    <row r="22" spans="2:21" ht="13.5" customHeight="1">
      <c r="B22" s="677" t="str">
        <f>INDEX(Languages1!$C$1:$AB$1998,MATCH('In-kind Benefits 1_V2'!B22,Languages1!$C$1:$C$1998,0),MATCH('1'!$C$5,Languages1!$C$1:$AB$1,0))</f>
        <v>Nilai uang yang diterima pekerja per bulan, bukan perumahan</v>
      </c>
      <c r="C22" s="677" t="str">
        <f>INDEX(Languages1!$C$1:$AB$1998,MATCH('In-kind Benefits 1_V2'!C22,Languages1!$C$1:$C$1998,0),MATCH('1'!$C$5,Languages1!$C$1:$AB$1,0))&amp;" "&amp;"("&amp;('3'!$D$4)&amp;")"</f>
        <v>Biaya per pekerja per bulan (dalam Mata Uang Setempat) ()</v>
      </c>
      <c r="D22" s="669"/>
      <c r="E22" s="915"/>
      <c r="G22" s="1138"/>
      <c r="H22" s="1138"/>
      <c r="I22" s="1138"/>
      <c r="J22" s="1138"/>
      <c r="L22" s="678"/>
      <c r="M22" s="678"/>
      <c r="N22" s="678"/>
      <c r="O22" s="672"/>
      <c r="P22" s="679">
        <f>M22*N22</f>
        <v>0</v>
      </c>
    </row>
    <row r="23" spans="2:21">
      <c r="B23" s="689"/>
      <c r="C23" s="681"/>
      <c r="E23" s="916"/>
      <c r="G23" s="1138"/>
      <c r="H23" s="1138"/>
      <c r="I23" s="1138"/>
      <c r="J23" s="1138"/>
      <c r="L23" s="690"/>
      <c r="M23" s="691"/>
      <c r="N23" s="692"/>
      <c r="O23" s="691"/>
      <c r="P23" s="693"/>
    </row>
    <row r="24" spans="2:21" ht="14.5" thickBot="1">
      <c r="B24" s="659" t="str">
        <f>INDEX(Languages1!$C$1:$AB$1998,MATCH('In-kind Benefits 1_V2'!B24,Languages1!$C$1:$C$1998,0),MATCH('1'!$C$5,Languages1!$C$1:$AB$1,0))</f>
        <v>Pemeliharaan kesehatan</v>
      </c>
      <c r="C24" s="659"/>
      <c r="D24" s="660"/>
      <c r="E24" s="917"/>
      <c r="G24" s="868"/>
      <c r="H24" s="868"/>
      <c r="I24" s="868"/>
      <c r="J24" s="868"/>
      <c r="L24" s="661" t="str">
        <f>INDEX(Languages1!$C$1:$AB$1998,MATCH('In-kind Benefits 1_V2'!J24,Languages1!$C$1:$C$1998,0),MATCH('1'!$C$5,Languages1!$C$1:$AB$1,0))</f>
        <v>Rincian Biaya Layanan Kesehatan Bulanan</v>
      </c>
      <c r="M24" s="694"/>
      <c r="N24" s="695"/>
      <c r="O24" s="660"/>
      <c r="P24" s="665">
        <f>SUM(P25:P29)</f>
        <v>0</v>
      </c>
    </row>
    <row r="25" spans="2:21" ht="15" customHeight="1">
      <c r="B25" s="667" t="str">
        <f>INDEX(Languages1!$C$1:$AB$1998,MATCH('In-kind Benefits 1_V2'!B25,Languages1!$C$1:$C$1998,0),MATCH('1'!$C$5,Languages1!$C$1:$AB$1,0))</f>
        <v>Pekerja menerima layanan kesehatan</v>
      </c>
      <c r="C25" s="668" t="str">
        <f>INDEX(Languages1!$C$1:$AB$1998,MATCH('In-kind Benefits 1_V2'!C25,Languages1!$C$1:$C$1998,0),MATCH('1'!$C$5,Languages1!$C$1:$AB$1,0))</f>
        <v>Ya atau Tidak</v>
      </c>
      <c r="D25" s="669"/>
      <c r="E25" s="913" t="s">
        <v>2279</v>
      </c>
      <c r="G25" s="1138" t="str">
        <f>'In-kind Benefits 1_V2'!$Q$24</f>
        <v>Harus berupa layanan kesehatan atau klinik untuk praktik umum (tidak hanya keluhan terkait kerja) dan selain yang disediakan oleh sistem layanan kesehatan negara itu.</v>
      </c>
      <c r="H25" s="1138"/>
      <c r="I25" s="1138"/>
      <c r="J25" s="1138"/>
      <c r="L25" s="670"/>
      <c r="M25" s="670"/>
      <c r="N25" s="670"/>
      <c r="O25" s="672"/>
      <c r="P25" s="673">
        <f>M25*N25</f>
        <v>0</v>
      </c>
      <c r="U25" s="696"/>
    </row>
    <row r="26" spans="2:21">
      <c r="B26" s="674" t="str">
        <f>INDEX(Languages1!$C$1:$AB$1998,MATCH('In-kind Benefits 1_V2'!B26,Languages1!$C$1:$C$1998,0),MATCH('1'!$C$5,Languages1!$C$1:$AB$1,0))</f>
        <v>Jumlah pekerja yang menerima layanan kesehatan</v>
      </c>
      <c r="C26" s="674" t="str">
        <f>INDEX(Languages1!$C$1:$AB$1998,MATCH('In-kind Benefits 1_V2'!C26,Languages1!$C$1:$C$1998,0),MATCH('1'!$C$5,Languages1!$C$1:$AB$1,0))</f>
        <v>Jumlah</v>
      </c>
      <c r="D26" s="669"/>
      <c r="E26" s="918"/>
      <c r="G26" s="1138"/>
      <c r="H26" s="1138"/>
      <c r="I26" s="1138"/>
      <c r="J26" s="1138"/>
      <c r="L26" s="675"/>
      <c r="M26" s="675"/>
      <c r="N26" s="675"/>
      <c r="O26" s="672"/>
      <c r="P26" s="676">
        <f>M26*N26</f>
        <v>0</v>
      </c>
      <c r="U26" s="696"/>
    </row>
    <row r="27" spans="2:21">
      <c r="B27" s="674" t="str">
        <f>INDEX(Languages1!$C$1:$AB$1998,MATCH('In-kind Benefits 1_V2'!B27,Languages1!$C$1:$C$1998,0),MATCH('1'!$C$5,Languages1!$C$1:$AB$1,0))</f>
        <v>Biaya bulanan yang dikeluarkan perusahaan untuk menyediakan layanan kesehatan per pekerja</v>
      </c>
      <c r="C27" s="674" t="str">
        <f>INDEX(Languages1!$C$1:$AB$1998,MATCH('In-kind Benefits 1_V2'!C27,Languages1!$C$1:$C$1998,0),MATCH('1'!$C$5,Languages1!$C$1:$AB$1,0))&amp;" "&amp;"("&amp;('3'!$D$4)&amp;")"</f>
        <v>Biaya per pekerja per bulan (dalam Mata Uang Setempat) ()</v>
      </c>
      <c r="D27" s="658"/>
      <c r="E27" s="918" t="str">
        <f>IFERROR(P24/E26,"")</f>
        <v/>
      </c>
      <c r="G27" s="1138"/>
      <c r="H27" s="1138"/>
      <c r="I27" s="1138"/>
      <c r="J27" s="1138"/>
      <c r="L27" s="675"/>
      <c r="M27" s="675"/>
      <c r="N27" s="675"/>
      <c r="O27" s="672"/>
      <c r="P27" s="676">
        <f>M27*N27</f>
        <v>0</v>
      </c>
      <c r="U27" s="696"/>
    </row>
    <row r="28" spans="2:21">
      <c r="B28" s="674" t="str">
        <f>INDEX(Languages1!$C$1:$AB$1998,MATCH('In-kind Benefits 1_V2'!B28,Languages1!$C$1:$C$1998,0),MATCH('1'!$C$5,Languages1!$C$1:$AB$1,0))</f>
        <v>Pekerja boleh memilih mendapatkan uang, bukan layanan kesehatan</v>
      </c>
      <c r="C28" s="674" t="str">
        <f>INDEX(Languages1!$C$1:$AB$1998,MATCH('In-kind Benefits 1_V2'!C28,Languages1!$C$1:$C$1998,0),MATCH('1'!$C$5,Languages1!$C$1:$AB$1,0))</f>
        <v>Ya atau Tidak</v>
      </c>
      <c r="D28" s="669"/>
      <c r="E28" s="918" t="s">
        <v>2279</v>
      </c>
      <c r="G28" s="1138"/>
      <c r="H28" s="1138"/>
      <c r="I28" s="1138"/>
      <c r="J28" s="1138"/>
      <c r="L28" s="675"/>
      <c r="M28" s="675"/>
      <c r="N28" s="675"/>
      <c r="O28" s="672"/>
      <c r="P28" s="676">
        <f>M28*N28</f>
        <v>0</v>
      </c>
      <c r="U28" s="696"/>
    </row>
    <row r="29" spans="2:21">
      <c r="B29" s="677" t="str">
        <f>INDEX(Languages1!$C$1:$AB$1998,MATCH('In-kind Benefits 1_V2'!B29,Languages1!$C$1:$C$1998,0),MATCH('1'!$C$5,Languages1!$C$1:$AB$1,0))</f>
        <v>Nilai uang yang diterima pekerja per bulan, bukan layanan kesehatan</v>
      </c>
      <c r="C29" s="677" t="str">
        <f>INDEX(Languages1!$C$1:$AB$1998,MATCH('In-kind Benefits 1_V2'!C29,Languages1!$C$1:$C$1998,0),MATCH('1'!$C$5,Languages1!$C$1:$AB$1,0))&amp;" "&amp;"("&amp;('3'!$D$4)&amp;")"</f>
        <v>Biaya per pekerja per bulan (dalam Mata Uang Setempat) ()</v>
      </c>
      <c r="D29" s="669"/>
      <c r="E29" s="915"/>
      <c r="G29" s="1138"/>
      <c r="H29" s="1138"/>
      <c r="I29" s="1138"/>
      <c r="J29" s="1138"/>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Pendidikan anak</v>
      </c>
      <c r="C31" s="659"/>
      <c r="D31" s="660"/>
      <c r="E31" s="917"/>
      <c r="G31" s="868"/>
      <c r="H31" s="868"/>
      <c r="I31" s="868"/>
      <c r="J31" s="868"/>
      <c r="L31" s="661" t="str">
        <f>INDEX(Languages1!$C$1:$AB$1998,MATCH('In-kind Benefits 1_V2'!J31,Languages1!$C$1:$C$1998,0),MATCH('1'!$C$5,Languages1!$C$1:$AB$1,0))</f>
        <v>Rincian Biaya Pendidikan Anak Tahunan</v>
      </c>
      <c r="M31" s="694"/>
      <c r="N31" s="695"/>
      <c r="O31" s="660"/>
      <c r="P31" s="665">
        <f>SUM(P32:P36)</f>
        <v>0</v>
      </c>
    </row>
    <row r="32" spans="2:21" ht="15" customHeight="1">
      <c r="B32" s="667" t="str">
        <f>INDEX(Languages1!$C$1:$AB$1998,MATCH('In-kind Benefits 1_V2'!B32,Languages1!$C$1:$C$1998,0),MATCH('1'!$C$5,Languages1!$C$1:$AB$1,0))</f>
        <v>Pekerja menerima pendidikan anak</v>
      </c>
      <c r="C32" s="668" t="str">
        <f>INDEX(Languages1!$C$1:$AB$1998,MATCH('In-kind Benefits 1_V2'!C32,Languages1!$C$1:$C$1998,0),MATCH('1'!$C$5,Languages1!$C$1:$AB$1,0))</f>
        <v>Ya atau Tidak</v>
      </c>
      <c r="D32" s="669"/>
      <c r="E32" s="913" t="s">
        <v>2279</v>
      </c>
      <c r="G32" s="1138" t="str">
        <f>'In-kind Benefits 1_V2'!$Q$26</f>
        <v>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v>
      </c>
      <c r="H32" s="1138"/>
      <c r="I32" s="1138"/>
      <c r="J32" s="1138"/>
      <c r="L32" s="670"/>
      <c r="M32" s="670"/>
      <c r="N32" s="670"/>
      <c r="O32" s="672"/>
      <c r="P32" s="673">
        <f>M32*N32</f>
        <v>0</v>
      </c>
    </row>
    <row r="33" spans="2:16">
      <c r="B33" s="674" t="str">
        <f>INDEX(Languages1!$C$1:$AB$1998,MATCH('In-kind Benefits 1_V2'!B33,Languages1!$C$1:$C$1998,0),MATCH('1'!$C$5,Languages1!$C$1:$AB$1,0))</f>
        <v>Jumlah pekerja yang menerima pendidikan anak</v>
      </c>
      <c r="C33" s="674" t="str">
        <f>INDEX(Languages1!$C$1:$AB$1998,MATCH('In-kind Benefits 1_V2'!C33,Languages1!$C$1:$C$1998,0),MATCH('1'!$C$5,Languages1!$C$1:$AB$1,0))</f>
        <v>Jumlah</v>
      </c>
      <c r="D33" s="669"/>
      <c r="E33" s="918"/>
      <c r="G33" s="1138"/>
      <c r="H33" s="1138"/>
      <c r="I33" s="1138"/>
      <c r="J33" s="1138"/>
      <c r="L33" s="675"/>
      <c r="M33" s="675"/>
      <c r="N33" s="675"/>
      <c r="O33" s="672"/>
      <c r="P33" s="676">
        <f>M33*N33</f>
        <v>0</v>
      </c>
    </row>
    <row r="34" spans="2:16">
      <c r="B34" s="674" t="str">
        <f>INDEX(Languages1!$C$1:$AB$1998,MATCH('In-kind Benefits 1_V2'!B34,Languages1!$C$1:$C$1998,0),MATCH('1'!$C$5,Languages1!$C$1:$AB$1,0))</f>
        <v>Biaya tahunan yang dikeluarkan perusahaan untuk menyediakan pendidikan anak per pekerja</v>
      </c>
      <c r="C34" s="674" t="str">
        <f>INDEX(Languages1!$C$1:$AB$1998,MATCH('In-kind Benefits 1_V2'!C34,Languages1!$C$1:$C$1998,0),MATCH('1'!$C$5,Languages1!$C$1:$AB$1,0))&amp;" "&amp;"("&amp;('3'!$D$4)&amp;")"</f>
        <v>Biaya per tahun ()</v>
      </c>
      <c r="D34" s="658"/>
      <c r="E34" s="918" t="str">
        <f>IFERROR(P31/E33,"")</f>
        <v/>
      </c>
      <c r="F34" s="697" t="str">
        <f>IFERROR(E34/12," ")</f>
        <v xml:space="preserve"> </v>
      </c>
      <c r="G34" s="1138"/>
      <c r="H34" s="1138"/>
      <c r="I34" s="1138"/>
      <c r="J34" s="1138"/>
      <c r="L34" s="675"/>
      <c r="M34" s="675"/>
      <c r="N34" s="675"/>
      <c r="O34" s="672"/>
      <c r="P34" s="676">
        <f>M34*N34</f>
        <v>0</v>
      </c>
    </row>
    <row r="35" spans="2:16">
      <c r="B35" s="674" t="str">
        <f>INDEX(Languages1!$C$1:$AB$1998,MATCH('In-kind Benefits 1_V2'!B35,Languages1!$C$1:$C$1998,0),MATCH('1'!$C$5,Languages1!$C$1:$AB$1,0))</f>
        <v>Pekerja boleh memilih mendapatkan uang, bukan pendidikan anak</v>
      </c>
      <c r="C35" s="674" t="str">
        <f>INDEX(Languages1!$C$1:$AB$1998,MATCH('In-kind Benefits 1_V2'!C35,Languages1!$C$1:$C$1998,0),MATCH('1'!$C$5,Languages1!$C$1:$AB$1,0))</f>
        <v>Ya atau Tidak</v>
      </c>
      <c r="D35" s="669"/>
      <c r="E35" s="918" t="s">
        <v>2279</v>
      </c>
      <c r="G35" s="1138"/>
      <c r="H35" s="1138"/>
      <c r="I35" s="1138"/>
      <c r="J35" s="1138"/>
      <c r="L35" s="675"/>
      <c r="M35" s="675"/>
      <c r="N35" s="675"/>
      <c r="O35" s="672"/>
      <c r="P35" s="676">
        <f>M35*N35</f>
        <v>0</v>
      </c>
    </row>
    <row r="36" spans="2:16">
      <c r="B36" s="677" t="str">
        <f>INDEX(Languages1!$C$1:$AB$1998,MATCH('In-kind Benefits 1_V2'!B36,Languages1!$C$1:$C$1998,0),MATCH('1'!$C$5,Languages1!$C$1:$AB$1,0))</f>
        <v>Nilai uang yang diterima pekerja per bulan, bukan pendidikan anak</v>
      </c>
      <c r="C36" s="677" t="str">
        <f>INDEX(Languages1!$C$1:$AB$1998,MATCH('In-kind Benefits 1_V2'!C36,Languages1!$C$1:$C$1998,0),MATCH('1'!$C$5,Languages1!$C$1:$AB$1,0))&amp;" "&amp;"("&amp;('3'!$D$4)&amp;")"</f>
        <v>Biaya per tahun ()</v>
      </c>
      <c r="D36" s="669"/>
      <c r="E36" s="915"/>
      <c r="G36" s="1138"/>
      <c r="H36" s="1138"/>
      <c r="I36" s="1138"/>
      <c r="J36" s="1138"/>
      <c r="L36" s="678"/>
      <c r="M36" s="678"/>
      <c r="N36" s="678"/>
      <c r="O36" s="672"/>
      <c r="P36" s="679">
        <f>M36*N36</f>
        <v>0</v>
      </c>
    </row>
    <row r="37" spans="2:16">
      <c r="B37" s="689"/>
      <c r="C37" s="681"/>
      <c r="E37" s="916"/>
      <c r="G37" s="1138"/>
      <c r="H37" s="1138"/>
      <c r="I37" s="1138"/>
      <c r="J37" s="1138"/>
      <c r="P37" s="686"/>
    </row>
    <row r="38" spans="2:16" ht="14.5" thickBot="1">
      <c r="B38" s="659" t="str">
        <f>INDEX(Languages1!$C$1:$AB$1998,MATCH('In-kind Benefits 1_V2'!B38,Languages1!$C$1:$C$1998,0),MATCH('1'!$C$5,Languages1!$C$1:$AB$1,0))</f>
        <v>Pengasuhan anak</v>
      </c>
      <c r="C38" s="659"/>
      <c r="D38" s="660"/>
      <c r="E38" s="917"/>
      <c r="G38" s="1138"/>
      <c r="H38" s="1138"/>
      <c r="I38" s="1138"/>
      <c r="J38" s="1138"/>
      <c r="L38" s="661" t="str">
        <f>INDEX(Languages1!$C$1:$AB$1998,MATCH('In-kind Benefits 1_V2'!J38,Languages1!$C$1:$C$1998,0),MATCH('1'!$C$5,Languages1!$C$1:$AB$1,0))</f>
        <v>Rincian Biaya Pengasuhan Anak Bulanan</v>
      </c>
      <c r="M38" s="694"/>
      <c r="N38" s="695"/>
      <c r="O38" s="660"/>
      <c r="P38" s="665">
        <f>SUM(P39:P43)</f>
        <v>0</v>
      </c>
    </row>
    <row r="39" spans="2:16">
      <c r="B39" s="667" t="str">
        <f>INDEX(Languages1!$C$1:$AB$1998,MATCH('In-kind Benefits 1_V2'!B39,Languages1!$C$1:$C$1998,0),MATCH('1'!$C$5,Languages1!$C$1:$AB$1,0))</f>
        <v>Pekerja menerima pengasuhan anak</v>
      </c>
      <c r="C39" s="668" t="str">
        <f>INDEX(Languages1!$C$1:$AB$1998,MATCH('In-kind Benefits 1_V2'!C39,Languages1!$C$1:$C$1998,0),MATCH('1'!$C$5,Languages1!$C$1:$AB$1,0))</f>
        <v>Ya atau Tidak</v>
      </c>
      <c r="D39" s="669"/>
      <c r="E39" s="913" t="s">
        <v>2279</v>
      </c>
      <c r="G39" s="1138"/>
      <c r="H39" s="1138"/>
      <c r="I39" s="1138"/>
      <c r="J39" s="1138"/>
      <c r="L39" s="670"/>
      <c r="M39" s="670"/>
      <c r="N39" s="670"/>
      <c r="O39" s="672"/>
      <c r="P39" s="673">
        <f>M39*N39</f>
        <v>0</v>
      </c>
    </row>
    <row r="40" spans="2:16">
      <c r="B40" s="674" t="str">
        <f>INDEX(Languages1!$C$1:$AB$1998,MATCH('In-kind Benefits 1_V2'!B40,Languages1!$C$1:$C$1998,0),MATCH('1'!$C$5,Languages1!$C$1:$AB$1,0))</f>
        <v>Jumlah pekerja yang menerima pengasuhan anak</v>
      </c>
      <c r="C40" s="674" t="str">
        <f>INDEX(Languages1!$C$1:$AB$1998,MATCH('In-kind Benefits 1_V2'!C40,Languages1!$C$1:$C$1998,0),MATCH('1'!$C$5,Languages1!$C$1:$AB$1,0))</f>
        <v>Jumlah</v>
      </c>
      <c r="D40" s="669"/>
      <c r="E40" s="918"/>
      <c r="L40" s="675"/>
      <c r="M40" s="675"/>
      <c r="N40" s="675"/>
      <c r="O40" s="672"/>
      <c r="P40" s="676">
        <f>M40*N40</f>
        <v>0</v>
      </c>
    </row>
    <row r="41" spans="2:16">
      <c r="B41" s="674" t="str">
        <f>INDEX(Languages1!$C$1:$AB$1998,MATCH('In-kind Benefits 1_V2'!B41,Languages1!$C$1:$C$1998,0),MATCH('1'!$C$5,Languages1!$C$1:$AB$1,0))</f>
        <v>Biaya bulanan yang dikeluarkan perusahaan untuk menyediakan pengasuhan anak per pekerja</v>
      </c>
      <c r="C41" s="674" t="str">
        <f>INDEX(Languages1!$C$1:$AB$1998,MATCH('In-kind Benefits 1_V2'!C41,Languages1!$C$1:$C$1998,0),MATCH('1'!$C$5,Languages1!$C$1:$AB$1,0))&amp;" "&amp;"("&amp;('3'!$D$4)&amp;")"</f>
        <v>Biaya per pekerja per bulan (dalam Mata Uang Setempat) ()</v>
      </c>
      <c r="D41" s="669"/>
      <c r="E41" s="918" t="str">
        <f>IFERROR(P38/E40,"")</f>
        <v/>
      </c>
      <c r="L41" s="675"/>
      <c r="M41" s="675"/>
      <c r="N41" s="675"/>
      <c r="O41" s="672"/>
      <c r="P41" s="676">
        <f>M41*N41</f>
        <v>0</v>
      </c>
    </row>
    <row r="42" spans="2:16">
      <c r="B42" s="674" t="str">
        <f>INDEX(Languages1!$C$1:$AB$1998,MATCH('In-kind Benefits 1_V2'!B42,Languages1!$C$1:$C$1998,0),MATCH('1'!$C$5,Languages1!$C$1:$AB$1,0))</f>
        <v>Pekerja boleh memilih mendapatkan uang, bukan Pengasuhan anak</v>
      </c>
      <c r="C42" s="674" t="str">
        <f>INDEX(Languages1!$C$1:$AB$1998,MATCH('In-kind Benefits 1_V2'!C42,Languages1!$C$1:$C$1998,0),MATCH('1'!$C$5,Languages1!$C$1:$AB$1,0))</f>
        <v>Ya atau Tidak</v>
      </c>
      <c r="D42" s="669"/>
      <c r="E42" s="918" t="s">
        <v>160</v>
      </c>
      <c r="L42" s="675"/>
      <c r="M42" s="675"/>
      <c r="N42" s="675"/>
      <c r="O42" s="672"/>
      <c r="P42" s="676">
        <f>M42*N42</f>
        <v>0</v>
      </c>
    </row>
    <row r="43" spans="2:16">
      <c r="B43" s="677" t="str">
        <f>INDEX(Languages1!$C$1:$AB$1998,MATCH('In-kind Benefits 1_V2'!B43,Languages1!$C$1:$C$1998,0),MATCH('1'!$C$5,Languages1!$C$1:$AB$1,0))</f>
        <v>Nilai uang yang diterima pekerja per bulan, bukan pengasuhan anak</v>
      </c>
      <c r="C43" s="677" t="str">
        <f>INDEX(Languages1!$C$1:$AB$1998,MATCH('In-kind Benefits 1_V2'!C43,Languages1!$C$1:$C$1998,0),MATCH('1'!$C$5,Languages1!$C$1:$AB$1,0))&amp;" "&amp;"("&amp;('3'!$D$4)&amp;")"</f>
        <v>Biaya per pekerja per bulan (dalam Mata Uang Setempat) ()</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Lainnya</v>
      </c>
      <c r="C45" s="659"/>
    </row>
    <row r="46" spans="2:16">
      <c r="B46" s="698" t="str">
        <f>INDEX(Languages1!$C$1:$AB$1998,MATCH('In-kind Benefits 1_V2'!B46,Languages1!$C$1:$C$1998,0),MATCH('1'!$C$5,Languages1!$C$1:$AB$1,0))</f>
        <v>Apa lagi tunjangan setara barang yang disediakan?</v>
      </c>
      <c r="C46" s="699"/>
      <c r="E46" s="1255"/>
      <c r="F46" s="1256"/>
      <c r="G46" s="1256"/>
      <c r="H46" s="1256"/>
      <c r="I46" s="1256"/>
      <c r="J46" s="1256"/>
    </row>
    <row r="47" spans="2:16">
      <c r="E47" s="1255"/>
      <c r="F47" s="1256"/>
      <c r="G47" s="1256"/>
      <c r="H47" s="1256"/>
      <c r="I47" s="1256"/>
      <c r="J47" s="1256"/>
    </row>
    <row r="48" spans="2:16">
      <c r="E48" s="1255"/>
      <c r="F48" s="1256"/>
      <c r="G48" s="1256"/>
      <c r="H48" s="1256"/>
      <c r="I48" s="1256"/>
      <c r="J48" s="1256"/>
    </row>
    <row r="51" spans="2:6">
      <c r="C51" s="1246" t="str">
        <f>'In-kind Benefits 1_V2'!$Q$28</f>
        <v xml:space="preserve">Jika Anda menyediakan tunjangan setara barang tambahan yang tidak tercantum di atas, harap dijelaskan di sini dan sertakan biaya untuk menyediakan tunjangan ini per pekerja setiap bulannya. </v>
      </c>
      <c r="D51" s="1246"/>
      <c r="E51" s="1246"/>
      <c r="F51" s="1246"/>
    </row>
    <row r="52" spans="2:6">
      <c r="C52" s="1246"/>
      <c r="D52" s="1246"/>
      <c r="E52" s="1246"/>
      <c r="F52" s="1246"/>
    </row>
    <row r="53" spans="2:6">
      <c r="C53" s="1246"/>
      <c r="D53" s="1246"/>
      <c r="E53" s="1246"/>
      <c r="F53" s="1246"/>
    </row>
    <row r="54" spans="2:6">
      <c r="C54" s="1246"/>
      <c r="D54" s="1246"/>
      <c r="E54" s="1246"/>
      <c r="F54" s="1246"/>
    </row>
    <row r="55" spans="2:6">
      <c r="C55" s="1246"/>
      <c r="D55" s="1246"/>
      <c r="E55" s="1246"/>
      <c r="F55" s="1246"/>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Kalkulator ini hanya opsional dan dapat digunakan untuk menghitung biaya bulanan untuk menyediakan tunjangan setara barang per pekerja.</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 xml:space="preserve">Harus rutin diberikan dan hasil kebun yang diberikan sporadis tidak dapat disertakan. Idealnya, makanan yang diberikan harus seimbang dan mengikuti panduan gizi setempat atau internasional. Nilai kudapan dan air tidak termasuk. </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Harus aman dan mengangkut pekerja ke dan dari tempat kerja atau ke dan dari pusat kota di akhir pekan.</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 xml:space="preserve">Untuk Pemegang Sertifikat Rainforest Alliance, tunjangan setara barang yang terkait perumahan harus memenuhi persyaratan 5.7 Perumahan Sosial. Perumahan harus berupa perumahan keluarga tunggal dan memenuhi standar internasional. </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Harus berupa layanan kesehatan atau klinik untuk praktik umum (tidak hanya keluhan terkait kerja) dan selain yang disediakan oleh sistem layanan kesehatan negara itu.</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 xml:space="preserve">Jika Anda menyediakan tunjangan setara barang tambahan yang tidak tercantum di atas, harap dijelaskan di sini dan sertakan biaya untuk menyediakan tunjangan ini per pekerja setiap bulannya. </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Pilih dari daftar</v>
      </c>
      <c r="U31" s="3" t="e">
        <f ca="1">VLOOKUP(T31,Languages2!B276:AB278,28,FALSE)</f>
        <v>#N/A</v>
      </c>
    </row>
    <row r="32" spans="2:21">
      <c r="B32" s="388" t="s">
        <v>678</v>
      </c>
      <c r="C32" s="348" t="s">
        <v>569</v>
      </c>
      <c r="D32" s="83"/>
      <c r="E32" s="382" t="s">
        <v>159</v>
      </c>
      <c r="J32" s="194"/>
      <c r="K32" s="194"/>
      <c r="L32" s="194"/>
      <c r="M32" s="93"/>
      <c r="N32" s="167">
        <f>K32*L32</f>
        <v>0</v>
      </c>
      <c r="T32" s="7" t="str">
        <f ca="1"/>
        <v>Ya</v>
      </c>
    </row>
    <row r="33" spans="2:20">
      <c r="B33" s="99" t="s">
        <v>679</v>
      </c>
      <c r="C33" s="18" t="s">
        <v>175</v>
      </c>
      <c r="D33" s="83"/>
      <c r="E33" s="194"/>
      <c r="J33" s="194"/>
      <c r="K33" s="194"/>
      <c r="L33" s="194"/>
      <c r="M33" s="93"/>
      <c r="N33" s="168">
        <f>K33*L33</f>
        <v>0</v>
      </c>
      <c r="T33" s="7" t="str">
        <f ca="1"/>
        <v>Tidak</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57"/>
      <c r="F46" s="1258"/>
      <c r="G46" s="1258"/>
      <c r="H46" s="1259"/>
    </row>
    <row r="47" spans="2:20">
      <c r="E47" s="1260"/>
      <c r="F47" s="1261"/>
      <c r="G47" s="1261"/>
      <c r="H47" s="1262"/>
    </row>
    <row r="48" spans="2:20">
      <c r="E48" s="1263"/>
      <c r="F48" s="1264"/>
      <c r="G48" s="1264"/>
      <c r="H48" s="1265"/>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Tunjangan setara barang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76" t="str">
        <f>INDEX(Languages1!$C$1:$AB$1998,MATCH('In-kind Benefits 2_V2'!B3,Languages1!$C$1:$C$1998,0),MATCH('1'!$C$5,Languages1!$C$1:$AB$1,0))</f>
        <v>Pekerja</v>
      </c>
      <c r="C3" s="1276"/>
      <c r="D3" s="1276"/>
      <c r="E3" s="1276"/>
      <c r="F3" s="630"/>
      <c r="G3" s="1268" t="str">
        <f>'Drop Downs'!$D$4</f>
        <v>-</v>
      </c>
      <c r="H3" s="1268"/>
      <c r="I3" s="630"/>
      <c r="J3" s="1269">
        <f>'Drop Downs'!$D$5</f>
        <v>0</v>
      </c>
      <c r="K3" s="1270"/>
      <c r="L3" s="630"/>
      <c r="M3" s="1271">
        <f>'Drop Downs'!$D$6</f>
        <v>0</v>
      </c>
      <c r="N3" s="1272"/>
      <c r="O3" s="630"/>
      <c r="P3" s="1273">
        <f>'Drop Downs'!$D$7</f>
        <v>0</v>
      </c>
      <c r="Q3" s="1274"/>
      <c r="R3" s="630"/>
      <c r="S3" s="1267">
        <f>'Drop Downs'!$D$8</f>
        <v>0</v>
      </c>
      <c r="T3" s="1268"/>
      <c r="V3" s="1269">
        <f>'Drop Downs'!$D$9</f>
        <v>0</v>
      </c>
      <c r="W3" s="1270"/>
    </row>
    <row r="4" spans="2:47" s="604" customFormat="1" ht="61.5" customHeight="1">
      <c r="B4" s="563" t="str">
        <f>INDEX(Languages1!$C$1:$AB$1998,MATCH('In-kind Benefits 2_V2'!B4,Languages1!$C$1:$C$1998,0),MATCH('1'!$C$5,Languages1!$C$1:$AB$1,0))</f>
        <v>Kategori Kerja</v>
      </c>
      <c r="C4" s="1275" t="str">
        <f>INDEX(Languages1!$C$1:$AB$1998,MATCH('In-kind Benefits 2_V2'!C4,Languages1!$C$1:$C$1998,0),MATCH('1'!$C$5,Languages1!$C$1:$AB$1,0))</f>
        <v>Jumlah Laki-laki dan Perempuan</v>
      </c>
      <c r="D4" s="1275"/>
      <c r="E4" s="563" t="str">
        <f>INDEX(Languages1!$C$1:$AB$1998,MATCH('In-kind Benefits 2_V2'!E4,Languages1!$C$1:$C$1998,0),MATCH('1'!$C$5,Languages1!$C$1:$AB$1,0))</f>
        <v>Total pekerja</v>
      </c>
      <c r="F4" s="631"/>
      <c r="G4" s="632" t="str">
        <f>INDEX(Languages1!$C$1:$AB$1998,MATCH("Does job category receive",Languages1!$C$1:$C$1998,0),MATCH('1'!$C$5,Languages1!$C$1:$AB$1,0))&amp;" "&amp;G3&amp;"?"</f>
        <v>Apakah kategori kerja menerima -?</v>
      </c>
      <c r="H4" s="632" t="str">
        <f>INDEX(Languages1!$C$1:$AB$1998,MATCH("Value per worker per month",Languages1!$C$1:$C$1998,0),MATCH('1'!$C$5,Languages1!$C$1:$AB$1,0))&amp;" "&amp;"("&amp;'3'!D4&amp;")"</f>
        <v>Nilai per pekerja per bulan ()</v>
      </c>
      <c r="I4" s="631"/>
      <c r="J4" s="633" t="str">
        <f>INDEX(Languages1!$C$1:$AB$1998,MATCH("Does job category receive",Languages1!$C$1:$C$1998,0),MATCH('1'!$C$5,Languages1!$C$1:$AB$1,0))&amp;" "&amp;J3&amp;"?"</f>
        <v>Apakah kategori kerja menerima 0?</v>
      </c>
      <c r="K4" s="634" t="str">
        <f>INDEX(Languages1!$C$1:$AB$1998,MATCH("Value per worker per month",Languages1!$C$1:$C$1998,0),MATCH('1'!$C$5,Languages1!$C$1:$AB$1,0))&amp;" "&amp;"("&amp;'3'!D4&amp;")"</f>
        <v>Nilai per pekerja per bulan ()</v>
      </c>
      <c r="L4" s="631"/>
      <c r="M4" s="635" t="str">
        <f>INDEX(Languages1!$C$1:$AB$1998,MATCH("Does job category receive",Languages1!$C$1:$C$1998,0),MATCH('1'!$C$5,Languages1!$C$1:$AB$1,0))&amp;" "&amp;M3&amp;"?"</f>
        <v>Apakah kategori kerja menerima 0?</v>
      </c>
      <c r="N4" s="635" t="str">
        <f>INDEX(Languages1!$C$1:$AB$1998,MATCH("Value per worker per month",Languages1!$C$1:$C$1998,0),MATCH('1'!$C$5,Languages1!$C$1:$AB$1,0))&amp;" "&amp;"("&amp;'3'!D4&amp;")"</f>
        <v>Nilai per pekerja per bulan ()</v>
      </c>
      <c r="O4" s="631"/>
      <c r="P4" s="636" t="str">
        <f>INDEX(Languages1!$C$1:$AB$1998,MATCH("Does job category receive",Languages1!$C$1:$C$1998,0),MATCH('1'!$C$5,Languages1!$C$1:$AB$1,0))&amp;" "&amp;P3&amp;"?"</f>
        <v>Apakah kategori kerja menerima 0?</v>
      </c>
      <c r="Q4" s="636" t="str">
        <f>INDEX(Languages1!$C$1:$AB$1998,MATCH("Value per worker per month",Languages1!$C$1:$C$1998,0),MATCH('1'!$C$5,Languages1!$C$1:$AB$1,0))&amp;" "&amp;"("&amp;'3'!D4&amp;")"</f>
        <v>Nilai per pekerja per bulan ()</v>
      </c>
      <c r="R4" s="631"/>
      <c r="S4" s="637" t="str">
        <f>INDEX(Languages1!$C$1:$AB$1998,MATCH("Does job category receive",Languages1!$C$1:$C$1998,0),MATCH('1'!$C$5,Languages1!$C$1:$AB$1,0))&amp;" "&amp;S3&amp;"?"</f>
        <v>Apakah kategori kerja menerima 0?</v>
      </c>
      <c r="T4" s="637" t="str">
        <f>INDEX(Languages1!$C$1:$AB$1998,MATCH("Value per worker per month",Languages1!$C$1:$C$1998,0),MATCH('1'!$C$5,Languages1!$C$1:$AB$1,0))&amp;" "&amp;"("&amp;'3'!D4&amp;")"</f>
        <v>Nilai per pekerja per bulan ()</v>
      </c>
      <c r="V4" s="633" t="str">
        <f>INDEX(Languages1!$C$1:$AB$1998,MATCH("Does job category receive",Languages1!$C$1:$C$1998,0),MATCH('1'!$C$5,Languages1!$C$1:$AB$1,0))&amp;" "&amp;V3&amp;"?"</f>
        <v>Apakah kategori kerja menerima 0?</v>
      </c>
      <c r="W4" s="633" t="str">
        <f>INDEX(Languages1!$C$1:$AB$1998,MATCH("Value per worker per month",Languages1!$C$1:$C$1998,0),MATCH('1'!$C$5,Languages1!$C$1:$AB$1,0))&amp;" "&amp;"("&amp;'3'!D4&amp;")"</f>
        <v>Nilai per pekerja per bulan ()</v>
      </c>
    </row>
    <row r="5" spans="2:47" ht="17.5" customHeight="1">
      <c r="B5" s="638" t="str">
        <f>INDEX(Languages1!$C$1:$AB$1998,MATCH("Work Area",Languages1!$C$1:$C$1998,0),MATCH('1'!$C$5,Languages1!$C$1:$AB$1,0))&amp;": "&amp;'3'!D7</f>
        <v xml:space="preserve">Kawasan Kerja: </v>
      </c>
      <c r="C5" s="639"/>
      <c r="D5" s="639"/>
      <c r="E5" s="640"/>
      <c r="F5" s="641"/>
      <c r="G5" s="642"/>
      <c r="H5" s="643"/>
      <c r="I5" s="642"/>
      <c r="J5" s="642"/>
      <c r="K5" s="639"/>
      <c r="L5" s="642"/>
      <c r="M5" s="642"/>
      <c r="N5" s="642"/>
      <c r="O5" s="642"/>
      <c r="P5" s="642"/>
      <c r="Q5" s="642"/>
      <c r="R5" s="642"/>
      <c r="S5" s="642"/>
      <c r="T5" s="642"/>
      <c r="V5" s="642"/>
      <c r="W5" s="642"/>
    </row>
    <row r="6" spans="2:47" ht="17.5" customHeight="1">
      <c r="B6" s="1198">
        <f>'4'!B5</f>
        <v>0</v>
      </c>
      <c r="C6" s="644" t="str">
        <f>INDEX(Languages1!$C$1:$AB$1998,MATCH('In-kind Benefits 2_V2'!C6,Languages1!$C$1:$C$1998,0),MATCH('1'!$C$5,Languages1!$C$1:$AB$1,0))</f>
        <v>Laki-laki</v>
      </c>
      <c r="D6" s="645">
        <f>'4'!D5</f>
        <v>0</v>
      </c>
      <c r="E6" s="1161"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201"/>
      <c r="C7" s="648" t="str">
        <f>INDEX(Languages1!$C$1:$AB$1998,MATCH('In-kind Benefits 2_V2'!C7,Languages1!$C$1:$C$1998,0),MATCH('1'!$C$5,Languages1!$C$1:$AB$1,0))</f>
        <v>Perempuan</v>
      </c>
      <c r="D7" s="649">
        <f>'4'!D6</f>
        <v>0</v>
      </c>
      <c r="E7" s="1161">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198">
        <f>'4'!B7</f>
        <v>0</v>
      </c>
      <c r="C8" s="644" t="str">
        <f>INDEX(Languages1!$C$1:$AB$1998,MATCH('In-kind Benefits 2_V2'!C8,Languages1!$C$1:$C$1998,0),MATCH('1'!$C$5,Languages1!$C$1:$AB$1,0))</f>
        <v>Laki-laki</v>
      </c>
      <c r="D8" s="645">
        <f>'4'!D7</f>
        <v>0</v>
      </c>
      <c r="E8" s="1161"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201"/>
      <c r="C9" s="648" t="str">
        <f>INDEX(Languages1!$C$1:$AB$1998,MATCH('In-kind Benefits 2_V2'!C9,Languages1!$C$1:$C$1998,0),MATCH('1'!$C$5,Languages1!$C$1:$AB$1,0))</f>
        <v>Perempuan</v>
      </c>
      <c r="D9" s="649">
        <f>'4'!D8</f>
        <v>0</v>
      </c>
      <c r="E9" s="1161">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198">
        <f>'4'!B9</f>
        <v>0</v>
      </c>
      <c r="C10" s="644" t="str">
        <f>INDEX(Languages1!$C$1:$AB$1998,MATCH('In-kind Benefits 2_V2'!C10,Languages1!$C$1:$C$1998,0),MATCH('1'!$C$5,Languages1!$C$1:$AB$1,0))</f>
        <v>Laki-laki</v>
      </c>
      <c r="D10" s="645">
        <f>'4'!D9</f>
        <v>0</v>
      </c>
      <c r="E10" s="1161"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201"/>
      <c r="C11" s="648" t="str">
        <f>INDEX(Languages1!$C$1:$AB$1998,MATCH('In-kind Benefits 2_V2'!C11,Languages1!$C$1:$C$1998,0),MATCH('1'!$C$5,Languages1!$C$1:$AB$1,0))</f>
        <v>Perempuan</v>
      </c>
      <c r="D11" s="649">
        <f>'4'!D10</f>
        <v>0</v>
      </c>
      <c r="E11" s="1161">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198">
        <f>'4'!B11</f>
        <v>0</v>
      </c>
      <c r="C12" s="644" t="str">
        <f>INDEX(Languages1!$C$1:$AB$1998,MATCH('In-kind Benefits 2_V2'!C12,Languages1!$C$1:$C$1998,0),MATCH('1'!$C$5,Languages1!$C$1:$AB$1,0))</f>
        <v>Laki-laki</v>
      </c>
      <c r="D12" s="645">
        <f>'4'!D11</f>
        <v>0</v>
      </c>
      <c r="E12" s="1161"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201"/>
      <c r="C13" s="648" t="str">
        <f>INDEX(Languages1!$C$1:$AB$1998,MATCH('In-kind Benefits 2_V2'!C13,Languages1!$C$1:$C$1998,0),MATCH('1'!$C$5,Languages1!$C$1:$AB$1,0))</f>
        <v>Perempuan</v>
      </c>
      <c r="D13" s="649">
        <f>'4'!D12</f>
        <v>0</v>
      </c>
      <c r="E13" s="1161">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198">
        <f>'4'!B13</f>
        <v>0</v>
      </c>
      <c r="C14" s="644" t="str">
        <f>INDEX(Languages1!$C$1:$AB$1998,MATCH('In-kind Benefits 2_V2'!C14,Languages1!$C$1:$C$1998,0),MATCH('1'!$C$5,Languages1!$C$1:$AB$1,0))</f>
        <v>Laki-laki</v>
      </c>
      <c r="D14" s="645">
        <f>'4'!D13</f>
        <v>0</v>
      </c>
      <c r="E14" s="1161"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201"/>
      <c r="C15" s="648" t="str">
        <f>INDEX(Languages1!$C$1:$AB$1998,MATCH('In-kind Benefits 2_V2'!C15,Languages1!$C$1:$C$1998,0),MATCH('1'!$C$5,Languages1!$C$1:$AB$1,0))</f>
        <v>Perempuan</v>
      </c>
      <c r="D15" s="649">
        <f>'4'!D14</f>
        <v>0</v>
      </c>
      <c r="E15" s="1161">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198">
        <f>'4'!B15</f>
        <v>0</v>
      </c>
      <c r="C16" s="644" t="str">
        <f>INDEX(Languages1!$C$1:$AB$1998,MATCH('In-kind Benefits 2_V2'!C16,Languages1!$C$1:$C$1998,0),MATCH('1'!$C$5,Languages1!$C$1:$AB$1,0))</f>
        <v>Laki-laki</v>
      </c>
      <c r="D16" s="645">
        <f>'4'!D15</f>
        <v>0</v>
      </c>
      <c r="E16" s="1161"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201"/>
      <c r="C17" s="648" t="str">
        <f>INDEX(Languages1!$C$1:$AB$1998,MATCH('In-kind Benefits 2_V2'!C17,Languages1!$C$1:$C$1998,0),MATCH('1'!$C$5,Languages1!$C$1:$AB$1,0))</f>
        <v>Perempuan</v>
      </c>
      <c r="D17" s="649">
        <f>'4'!D16</f>
        <v>0</v>
      </c>
      <c r="E17" s="1161">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198">
        <f>'4'!B17</f>
        <v>0</v>
      </c>
      <c r="C18" s="644" t="str">
        <f>INDEX(Languages1!$C$1:$AB$1998,MATCH('In-kind Benefits 2_V2'!C18,Languages1!$C$1:$C$1998,0),MATCH('1'!$C$5,Languages1!$C$1:$AB$1,0))</f>
        <v>Laki-laki</v>
      </c>
      <c r="D18" s="645">
        <f>'4'!D17</f>
        <v>0</v>
      </c>
      <c r="E18" s="1161"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201"/>
      <c r="C19" s="648" t="str">
        <f>INDEX(Languages1!$C$1:$AB$1998,MATCH('In-kind Benefits 2_V2'!C19,Languages1!$C$1:$C$1998,0),MATCH('1'!$C$5,Languages1!$C$1:$AB$1,0))</f>
        <v>Perempuan</v>
      </c>
      <c r="D19" s="649">
        <f>'4'!D18</f>
        <v>0</v>
      </c>
      <c r="E19" s="1161">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198">
        <f>'4'!B19</f>
        <v>0</v>
      </c>
      <c r="C20" s="644" t="str">
        <f>INDEX(Languages1!$C$1:$AB$1998,MATCH('In-kind Benefits 2_V2'!C20,Languages1!$C$1:$C$1998,0),MATCH('1'!$C$5,Languages1!$C$1:$AB$1,0))</f>
        <v>Laki-laki</v>
      </c>
      <c r="D20" s="645">
        <f>'4'!D19</f>
        <v>0</v>
      </c>
      <c r="E20" s="1161"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201"/>
      <c r="C21" s="648" t="str">
        <f>INDEX(Languages1!$C$1:$AB$1998,MATCH('In-kind Benefits 2_V2'!C21,Languages1!$C$1:$C$1998,0),MATCH('1'!$C$5,Languages1!$C$1:$AB$1,0))</f>
        <v>Perempuan</v>
      </c>
      <c r="D21" s="649">
        <f>'4'!D20</f>
        <v>0</v>
      </c>
      <c r="E21" s="1161">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198">
        <f>'4'!B21</f>
        <v>0</v>
      </c>
      <c r="C22" s="644" t="str">
        <f>INDEX(Languages1!$C$1:$AB$1998,MATCH('In-kind Benefits 2_V2'!C22,Languages1!$C$1:$C$1998,0),MATCH('1'!$C$5,Languages1!$C$1:$AB$1,0))</f>
        <v>Laki-laki</v>
      </c>
      <c r="D22" s="645">
        <f>'4'!D21</f>
        <v>0</v>
      </c>
      <c r="E22" s="1161"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201"/>
      <c r="C23" s="648" t="str">
        <f>INDEX(Languages1!$C$1:$AB$1998,MATCH('In-kind Benefits 2_V2'!C23,Languages1!$C$1:$C$1998,0),MATCH('1'!$C$5,Languages1!$C$1:$AB$1,0))</f>
        <v>Perempuan</v>
      </c>
      <c r="D23" s="649">
        <f>'4'!D22</f>
        <v>0</v>
      </c>
      <c r="E23" s="1161">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198">
        <f>'4'!B23</f>
        <v>0</v>
      </c>
      <c r="C24" s="644" t="str">
        <f>INDEX(Languages1!$C$1:$AB$1998,MATCH('In-kind Benefits 2_V2'!C24,Languages1!$C$1:$C$1998,0),MATCH('1'!$C$5,Languages1!$C$1:$AB$1,0))</f>
        <v>Laki-laki</v>
      </c>
      <c r="D24" s="645">
        <f>'4'!D23</f>
        <v>0</v>
      </c>
      <c r="E24" s="1161"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201"/>
      <c r="C25" s="648" t="str">
        <f>INDEX(Languages1!$C$1:$AB$1998,MATCH('In-kind Benefits 2_V2'!C25,Languages1!$C$1:$C$1998,0),MATCH('1'!$C$5,Languages1!$C$1:$AB$1,0))</f>
        <v>Perempuan</v>
      </c>
      <c r="D25" s="649">
        <f>'4'!D24</f>
        <v>0</v>
      </c>
      <c r="E25" s="1161">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198">
        <f>'4'!B25</f>
        <v>0</v>
      </c>
      <c r="C26" s="644" t="str">
        <f>INDEX(Languages1!$C$1:$AB$1998,MATCH('In-kind Benefits 2_V2'!C26,Languages1!$C$1:$C$1998,0),MATCH('1'!$C$5,Languages1!$C$1:$AB$1,0))</f>
        <v>Laki-laki</v>
      </c>
      <c r="D26" s="645">
        <f>'4'!D25</f>
        <v>0</v>
      </c>
      <c r="E26" s="1161"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201"/>
      <c r="C27" s="648" t="str">
        <f>INDEX(Languages1!$C$1:$AB$1998,MATCH('In-kind Benefits 2_V2'!C27,Languages1!$C$1:$C$1998,0),MATCH('1'!$C$5,Languages1!$C$1:$AB$1,0))</f>
        <v>Perempuan</v>
      </c>
      <c r="D27" s="649">
        <f>'4'!D26</f>
        <v>0</v>
      </c>
      <c r="E27" s="1161">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198">
        <f>'4'!B27</f>
        <v>0</v>
      </c>
      <c r="C28" s="644" t="str">
        <f>INDEX(Languages1!$C$1:$AB$1998,MATCH('In-kind Benefits 2_V2'!C28,Languages1!$C$1:$C$1998,0),MATCH('1'!$C$5,Languages1!$C$1:$AB$1,0))</f>
        <v>Laki-laki</v>
      </c>
      <c r="D28" s="645">
        <f>'4'!D27</f>
        <v>0</v>
      </c>
      <c r="E28" s="1161"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201"/>
      <c r="C29" s="648" t="str">
        <f>INDEX(Languages1!$C$1:$AB$1998,MATCH('In-kind Benefits 2_V2'!C29,Languages1!$C$1:$C$1998,0),MATCH('1'!$C$5,Languages1!$C$1:$AB$1,0))</f>
        <v>Perempuan</v>
      </c>
      <c r="D29" s="649">
        <f>'4'!D28</f>
        <v>0</v>
      </c>
      <c r="E29" s="1161">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198">
        <f>'4'!B29</f>
        <v>0</v>
      </c>
      <c r="C30" s="644" t="str">
        <f>INDEX(Languages1!$C$1:$AB$1998,MATCH('In-kind Benefits 2_V2'!C30,Languages1!$C$1:$C$1998,0),MATCH('1'!$C$5,Languages1!$C$1:$AB$1,0))</f>
        <v>Laki-laki</v>
      </c>
      <c r="D30" s="645">
        <f>'4'!D29</f>
        <v>0</v>
      </c>
      <c r="E30" s="1161"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201"/>
      <c r="C31" s="648" t="str">
        <f>INDEX(Languages1!$C$1:$AB$1998,MATCH('In-kind Benefits 2_V2'!C31,Languages1!$C$1:$C$1998,0),MATCH('1'!$C$5,Languages1!$C$1:$AB$1,0))</f>
        <v>Perempuan</v>
      </c>
      <c r="D31" s="649">
        <f>'4'!D30</f>
        <v>0</v>
      </c>
      <c r="E31" s="1161">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198">
        <f>'4'!B31</f>
        <v>0</v>
      </c>
      <c r="C32" s="644" t="str">
        <f>INDEX(Languages1!$C$1:$AB$1998,MATCH('In-kind Benefits 2_V2'!C32,Languages1!$C$1:$C$1998,0),MATCH('1'!$C$5,Languages1!$C$1:$AB$1,0))</f>
        <v>Laki-laki</v>
      </c>
      <c r="D32" s="645">
        <f>'4'!D31</f>
        <v>0</v>
      </c>
      <c r="E32" s="1161"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201"/>
      <c r="C33" s="648" t="str">
        <f>INDEX(Languages1!$C$1:$AB$1998,MATCH('In-kind Benefits 2_V2'!C33,Languages1!$C$1:$C$1998,0),MATCH('1'!$C$5,Languages1!$C$1:$AB$1,0))</f>
        <v>Perempuan</v>
      </c>
      <c r="D33" s="649">
        <f>'4'!D32</f>
        <v>0</v>
      </c>
      <c r="E33" s="1161">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198">
        <f>'4'!B33</f>
        <v>0</v>
      </c>
      <c r="C34" s="644" t="str">
        <f>INDEX(Languages1!$C$1:$AB$1998,MATCH('In-kind Benefits 2_V2'!C34,Languages1!$C$1:$C$1998,0),MATCH('1'!$C$5,Languages1!$C$1:$AB$1,0))</f>
        <v>Laki-laki</v>
      </c>
      <c r="D34" s="645">
        <f>'4'!D33</f>
        <v>0</v>
      </c>
      <c r="E34" s="1161"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201"/>
      <c r="C35" s="648" t="str">
        <f>INDEX(Languages1!$C$1:$AB$1998,MATCH('In-kind Benefits 2_V2'!C35,Languages1!$C$1:$C$1998,0),MATCH('1'!$C$5,Languages1!$C$1:$AB$1,0))</f>
        <v>Perempuan</v>
      </c>
      <c r="D35" s="649">
        <f>'4'!D34</f>
        <v>0</v>
      </c>
      <c r="E35" s="1161">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198">
        <f>'4'!B35</f>
        <v>0</v>
      </c>
      <c r="C36" s="644" t="str">
        <f>INDEX(Languages1!$C$1:$AB$1998,MATCH('In-kind Benefits 2_V2'!C36,Languages1!$C$1:$C$1998,0),MATCH('1'!$C$5,Languages1!$C$1:$AB$1,0))</f>
        <v>Laki-laki</v>
      </c>
      <c r="D36" s="645">
        <f>'4'!D35</f>
        <v>0</v>
      </c>
      <c r="E36" s="1161"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201"/>
      <c r="C37" s="648" t="str">
        <f>INDEX(Languages1!$C$1:$AB$1998,MATCH('In-kind Benefits 2_V2'!C37,Languages1!$C$1:$C$1998,0),MATCH('1'!$C$5,Languages1!$C$1:$AB$1,0))</f>
        <v>Perempuan</v>
      </c>
      <c r="D37" s="649">
        <f>'4'!D36</f>
        <v>0</v>
      </c>
      <c r="E37" s="1161">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198">
        <f>'4'!B37</f>
        <v>0</v>
      </c>
      <c r="C38" s="644" t="str">
        <f>INDEX(Languages1!$C$1:$AB$1998,MATCH('In-kind Benefits 2_V2'!C38,Languages1!$C$1:$C$1998,0),MATCH('1'!$C$5,Languages1!$C$1:$AB$1,0))</f>
        <v>Laki-laki</v>
      </c>
      <c r="D38" s="645">
        <f>'4'!D37</f>
        <v>0</v>
      </c>
      <c r="E38" s="1161"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201"/>
      <c r="C39" s="648" t="str">
        <f>INDEX(Languages1!$C$1:$AB$1998,MATCH('In-kind Benefits 2_V2'!C39,Languages1!$C$1:$C$1998,0),MATCH('1'!$C$5,Languages1!$C$1:$AB$1,0))</f>
        <v>Perempuan</v>
      </c>
      <c r="D39" s="649">
        <f>'4'!D38</f>
        <v>0</v>
      </c>
      <c r="E39" s="1161">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198">
        <f>'4'!B39</f>
        <v>0</v>
      </c>
      <c r="C40" s="644" t="str">
        <f>INDEX(Languages1!$C$1:$AB$1998,MATCH('In-kind Benefits 2_V2'!C40,Languages1!$C$1:$C$1998,0),MATCH('1'!$C$5,Languages1!$C$1:$AB$1,0))</f>
        <v>Laki-laki</v>
      </c>
      <c r="D40" s="645">
        <f>'4'!D39</f>
        <v>0</v>
      </c>
      <c r="E40" s="1161"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201"/>
      <c r="C41" s="648" t="str">
        <f>INDEX(Languages1!$C$1:$AB$1998,MATCH('In-kind Benefits 2_V2'!C41,Languages1!$C$1:$C$1998,0),MATCH('1'!$C$5,Languages1!$C$1:$AB$1,0))</f>
        <v>Perempuan</v>
      </c>
      <c r="D41" s="649">
        <f>'4'!D40</f>
        <v>0</v>
      </c>
      <c r="E41" s="1161">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198">
        <f>'4'!B41</f>
        <v>0</v>
      </c>
      <c r="C42" s="644" t="str">
        <f>INDEX(Languages1!$C$1:$AB$1998,MATCH('In-kind Benefits 2_V2'!C42,Languages1!$C$1:$C$1998,0),MATCH('1'!$C$5,Languages1!$C$1:$AB$1,0))</f>
        <v>Laki-laki</v>
      </c>
      <c r="D42" s="645">
        <f>'4'!D41</f>
        <v>0</v>
      </c>
      <c r="E42" s="1161"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201"/>
      <c r="C43" s="648" t="str">
        <f>INDEX(Languages1!$C$1:$AB$1998,MATCH('In-kind Benefits 2_V2'!C43,Languages1!$C$1:$C$1998,0),MATCH('1'!$C$5,Languages1!$C$1:$AB$1,0))</f>
        <v>Perempuan</v>
      </c>
      <c r="D43" s="649">
        <f>'4'!D42</f>
        <v>0</v>
      </c>
      <c r="E43" s="1161">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198">
        <f>'4'!B43</f>
        <v>0</v>
      </c>
      <c r="C44" s="644" t="str">
        <f>INDEX(Languages1!$C$1:$AB$1998,MATCH('In-kind Benefits 2_V2'!C44,Languages1!$C$1:$C$1998,0),MATCH('1'!$C$5,Languages1!$C$1:$AB$1,0))</f>
        <v>Laki-laki</v>
      </c>
      <c r="D44" s="645">
        <f>'4'!D43</f>
        <v>0</v>
      </c>
      <c r="E44" s="1161"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201"/>
      <c r="C45" s="648" t="str">
        <f>INDEX(Languages1!$C$1:$AB$1998,MATCH('In-kind Benefits 2_V2'!C45,Languages1!$C$1:$C$1998,0),MATCH('1'!$C$5,Languages1!$C$1:$AB$1,0))</f>
        <v>Perempuan</v>
      </c>
      <c r="D45" s="649">
        <f>'4'!D44</f>
        <v>0</v>
      </c>
      <c r="E45" s="1161">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Kawasan Kerja: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66">
        <f>'4'!G5</f>
        <v>0</v>
      </c>
      <c r="C47" s="1094" t="str">
        <f>INDEX(Languages1!$C$1:$AB$1998,MATCH('In-kind Benefits 2_V2'!C47,Languages1!$C$1:$C$1998,0),MATCH('1'!$C$5,Languages1!$C$1:$AB$1,0))</f>
        <v>Laki-laki</v>
      </c>
      <c r="D47" s="645">
        <f>'4'!I5</f>
        <v>0</v>
      </c>
      <c r="E47" s="1161"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66"/>
      <c r="C48" s="1095" t="str">
        <f>INDEX(Languages1!$C$1:$AB$1998,MATCH('In-kind Benefits 2_V2'!C48,Languages1!$C$1:$C$1998,0),MATCH('1'!$C$5,Languages1!$C$1:$AB$1,0))</f>
        <v>Perempuan</v>
      </c>
      <c r="D48" s="649">
        <f>'4'!I6</f>
        <v>0</v>
      </c>
      <c r="E48" s="1161">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66">
        <f>'4'!G7</f>
        <v>0</v>
      </c>
      <c r="C49" s="644" t="str">
        <f>INDEX(Languages1!$C$1:$AB$1998,MATCH('In-kind Benefits 2_V2'!C49,Languages1!$C$1:$C$1998,0),MATCH('1'!$C$5,Languages1!$C$1:$AB$1,0))</f>
        <v>Laki-laki</v>
      </c>
      <c r="D49" s="645">
        <f>'4'!I7</f>
        <v>0</v>
      </c>
      <c r="E49" s="1161"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66"/>
      <c r="C50" s="648" t="str">
        <f>INDEX(Languages1!$C$1:$AB$1998,MATCH('In-kind Benefits 2_V2'!C50,Languages1!$C$1:$C$1998,0),MATCH('1'!$C$5,Languages1!$C$1:$AB$1,0))</f>
        <v>Perempuan</v>
      </c>
      <c r="D50" s="649">
        <f>'4'!I8</f>
        <v>0</v>
      </c>
      <c r="E50" s="1161">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66">
        <f>'4'!G9</f>
        <v>0</v>
      </c>
      <c r="C51" s="644" t="str">
        <f>INDEX(Languages1!$C$1:$AB$1998,MATCH('In-kind Benefits 2_V2'!C51,Languages1!$C$1:$C$1998,0),MATCH('1'!$C$5,Languages1!$C$1:$AB$1,0))</f>
        <v>Laki-laki</v>
      </c>
      <c r="D51" s="645">
        <f>'4'!I9</f>
        <v>0</v>
      </c>
      <c r="E51" s="1161"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66"/>
      <c r="C52" s="648" t="str">
        <f>INDEX(Languages1!$C$1:$AB$1998,MATCH('In-kind Benefits 2_V2'!C52,Languages1!$C$1:$C$1998,0),MATCH('1'!$C$5,Languages1!$C$1:$AB$1,0))</f>
        <v>Perempuan</v>
      </c>
      <c r="D52" s="649">
        <f>'4'!I10</f>
        <v>0</v>
      </c>
      <c r="E52" s="1161">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66">
        <f>'4'!G11</f>
        <v>0</v>
      </c>
      <c r="C53" s="644" t="str">
        <f>INDEX(Languages1!$C$1:$AB$1998,MATCH('In-kind Benefits 2_V2'!C53,Languages1!$C$1:$C$1998,0),MATCH('1'!$C$5,Languages1!$C$1:$AB$1,0))</f>
        <v>Laki-laki</v>
      </c>
      <c r="D53" s="645">
        <f>'4'!I11</f>
        <v>0</v>
      </c>
      <c r="E53" s="1161"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66"/>
      <c r="C54" s="648" t="str">
        <f>INDEX(Languages1!$C$1:$AB$1998,MATCH('In-kind Benefits 2_V2'!C54,Languages1!$C$1:$C$1998,0),MATCH('1'!$C$5,Languages1!$C$1:$AB$1,0))</f>
        <v>Perempuan</v>
      </c>
      <c r="D54" s="649">
        <f>'4'!I12</f>
        <v>0</v>
      </c>
      <c r="E54" s="1161">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66">
        <f>'4'!G13</f>
        <v>0</v>
      </c>
      <c r="C55" s="644" t="str">
        <f>INDEX(Languages1!$C$1:$AB$1998,MATCH('In-kind Benefits 2_V2'!C55,Languages1!$C$1:$C$1998,0),MATCH('1'!$C$5,Languages1!$C$1:$AB$1,0))</f>
        <v>Laki-laki</v>
      </c>
      <c r="D55" s="645">
        <f>'4'!I13</f>
        <v>0</v>
      </c>
      <c r="E55" s="1161"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66"/>
      <c r="C56" s="648" t="str">
        <f>INDEX(Languages1!$C$1:$AB$1998,MATCH('In-kind Benefits 2_V2'!C56,Languages1!$C$1:$C$1998,0),MATCH('1'!$C$5,Languages1!$C$1:$AB$1,0))</f>
        <v>Perempuan</v>
      </c>
      <c r="D56" s="649">
        <f>'4'!I14</f>
        <v>0</v>
      </c>
      <c r="E56" s="1161">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66">
        <f>'4'!G15</f>
        <v>0</v>
      </c>
      <c r="C57" s="644" t="str">
        <f>INDEX(Languages1!$C$1:$AB$1998,MATCH('In-kind Benefits 2_V2'!C57,Languages1!$C$1:$C$1998,0),MATCH('1'!$C$5,Languages1!$C$1:$AB$1,0))</f>
        <v>Laki-laki</v>
      </c>
      <c r="D57" s="645">
        <f>'4'!I15</f>
        <v>0</v>
      </c>
      <c r="E57" s="1161"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66"/>
      <c r="C58" s="648" t="str">
        <f>INDEX(Languages1!$C$1:$AB$1998,MATCH('In-kind Benefits 2_V2'!C58,Languages1!$C$1:$C$1998,0),MATCH('1'!$C$5,Languages1!$C$1:$AB$1,0))</f>
        <v>Perempuan</v>
      </c>
      <c r="D58" s="649">
        <f>'4'!I16</f>
        <v>0</v>
      </c>
      <c r="E58" s="1161">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66">
        <f>'4'!G17</f>
        <v>0</v>
      </c>
      <c r="C59" s="644" t="str">
        <f>INDEX(Languages1!$C$1:$AB$1998,MATCH('In-kind Benefits 2_V2'!C59,Languages1!$C$1:$C$1998,0),MATCH('1'!$C$5,Languages1!$C$1:$AB$1,0))</f>
        <v>Laki-laki</v>
      </c>
      <c r="D59" s="645">
        <f>'4'!I17</f>
        <v>0</v>
      </c>
      <c r="E59" s="1161"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66"/>
      <c r="C60" s="648" t="str">
        <f>INDEX(Languages1!$C$1:$AB$1998,MATCH('In-kind Benefits 2_V2'!C60,Languages1!$C$1:$C$1998,0),MATCH('1'!$C$5,Languages1!$C$1:$AB$1,0))</f>
        <v>Perempuan</v>
      </c>
      <c r="D60" s="649">
        <f>'4'!I18</f>
        <v>0</v>
      </c>
      <c r="E60" s="1161">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66">
        <f>'4'!G19</f>
        <v>0</v>
      </c>
      <c r="C61" s="644" t="str">
        <f>INDEX(Languages1!$C$1:$AB$1998,MATCH('In-kind Benefits 2_V2'!C61,Languages1!$C$1:$C$1998,0),MATCH('1'!$C$5,Languages1!$C$1:$AB$1,0))</f>
        <v>Laki-laki</v>
      </c>
      <c r="D61" s="645">
        <f>'4'!I19</f>
        <v>0</v>
      </c>
      <c r="E61" s="1161"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66"/>
      <c r="C62" s="648" t="str">
        <f>INDEX(Languages1!$C$1:$AB$1998,MATCH('In-kind Benefits 2_V2'!C62,Languages1!$C$1:$C$1998,0),MATCH('1'!$C$5,Languages1!$C$1:$AB$1,0))</f>
        <v>Perempuan</v>
      </c>
      <c r="D62" s="649">
        <f>'4'!I20</f>
        <v>0</v>
      </c>
      <c r="E62" s="1161">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66">
        <f>'4'!G21</f>
        <v>0</v>
      </c>
      <c r="C63" s="644" t="str">
        <f>INDEX(Languages1!$C$1:$AB$1998,MATCH('In-kind Benefits 2_V2'!C63,Languages1!$C$1:$C$1998,0),MATCH('1'!$C$5,Languages1!$C$1:$AB$1,0))</f>
        <v>Laki-laki</v>
      </c>
      <c r="D63" s="645">
        <f>'4'!I21</f>
        <v>0</v>
      </c>
      <c r="E63" s="1161"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66"/>
      <c r="C64" s="648" t="str">
        <f>INDEX(Languages1!$C$1:$AB$1998,MATCH('In-kind Benefits 2_V2'!C64,Languages1!$C$1:$C$1998,0),MATCH('1'!$C$5,Languages1!$C$1:$AB$1,0))</f>
        <v>Perempuan</v>
      </c>
      <c r="D64" s="649">
        <f>'4'!I22</f>
        <v>0</v>
      </c>
      <c r="E64" s="1161">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66">
        <f>'4'!G23</f>
        <v>0</v>
      </c>
      <c r="C65" s="644" t="str">
        <f>INDEX(Languages1!$C$1:$AB$1998,MATCH('In-kind Benefits 2_V2'!C65,Languages1!$C$1:$C$1998,0),MATCH('1'!$C$5,Languages1!$C$1:$AB$1,0))</f>
        <v>Laki-laki</v>
      </c>
      <c r="D65" s="645">
        <f>'4'!I23</f>
        <v>0</v>
      </c>
      <c r="E65" s="1161"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66"/>
      <c r="C66" s="648" t="str">
        <f>INDEX(Languages1!$C$1:$AB$1998,MATCH('In-kind Benefits 2_V2'!C66,Languages1!$C$1:$C$1998,0),MATCH('1'!$C$5,Languages1!$C$1:$AB$1,0))</f>
        <v>Perempuan</v>
      </c>
      <c r="D66" s="649">
        <f>'4'!I24</f>
        <v>0</v>
      </c>
      <c r="E66" s="1161">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66">
        <f>'4'!G25</f>
        <v>0</v>
      </c>
      <c r="C67" s="644" t="str">
        <f>INDEX(Languages1!$C$1:$AB$1998,MATCH('In-kind Benefits 2_V2'!C67,Languages1!$C$1:$C$1998,0),MATCH('1'!$C$5,Languages1!$C$1:$AB$1,0))</f>
        <v>Laki-laki</v>
      </c>
      <c r="D67" s="645">
        <f>'4'!I25</f>
        <v>0</v>
      </c>
      <c r="E67" s="1161"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66"/>
      <c r="C68" s="648" t="str">
        <f>INDEX(Languages1!$C$1:$AB$1998,MATCH('In-kind Benefits 2_V2'!C68,Languages1!$C$1:$C$1998,0),MATCH('1'!$C$5,Languages1!$C$1:$AB$1,0))</f>
        <v>Perempuan</v>
      </c>
      <c r="D68" s="649">
        <f>'4'!I26</f>
        <v>0</v>
      </c>
      <c r="E68" s="1161">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66">
        <f>'4'!G27</f>
        <v>0</v>
      </c>
      <c r="C69" s="644" t="str">
        <f>INDEX(Languages1!$C$1:$AB$1998,MATCH('In-kind Benefits 2_V2'!C69,Languages1!$C$1:$C$1998,0),MATCH('1'!$C$5,Languages1!$C$1:$AB$1,0))</f>
        <v>Laki-laki</v>
      </c>
      <c r="D69" s="645">
        <f>'4'!I27</f>
        <v>0</v>
      </c>
      <c r="E69" s="1161"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66"/>
      <c r="C70" s="648" t="str">
        <f>INDEX(Languages1!$C$1:$AB$1998,MATCH('In-kind Benefits 2_V2'!C70,Languages1!$C$1:$C$1998,0),MATCH('1'!$C$5,Languages1!$C$1:$AB$1,0))</f>
        <v>Perempuan</v>
      </c>
      <c r="D70" s="649">
        <f>'4'!I28</f>
        <v>0</v>
      </c>
      <c r="E70" s="1161">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66">
        <f>'4'!G29</f>
        <v>0</v>
      </c>
      <c r="C71" s="644" t="str">
        <f>INDEX(Languages1!$C$1:$AB$1998,MATCH('In-kind Benefits 2_V2'!C71,Languages1!$C$1:$C$1998,0),MATCH('1'!$C$5,Languages1!$C$1:$AB$1,0))</f>
        <v>Laki-laki</v>
      </c>
      <c r="D71" s="645">
        <f>'4'!I29</f>
        <v>0</v>
      </c>
      <c r="E71" s="1161"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66"/>
      <c r="C72" s="648" t="str">
        <f>INDEX(Languages1!$C$1:$AB$1998,MATCH('In-kind Benefits 2_V2'!C72,Languages1!$C$1:$C$1998,0),MATCH('1'!$C$5,Languages1!$C$1:$AB$1,0))</f>
        <v>Perempuan</v>
      </c>
      <c r="D72" s="649">
        <f>'4'!I30</f>
        <v>0</v>
      </c>
      <c r="E72" s="1161">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66">
        <f>'4'!G31</f>
        <v>0</v>
      </c>
      <c r="C73" s="644" t="str">
        <f>INDEX(Languages1!$C$1:$AB$1998,MATCH('In-kind Benefits 2_V2'!C73,Languages1!$C$1:$C$1998,0),MATCH('1'!$C$5,Languages1!$C$1:$AB$1,0))</f>
        <v>Laki-laki</v>
      </c>
      <c r="D73" s="645">
        <f>'4'!I31</f>
        <v>0</v>
      </c>
      <c r="E73" s="1161"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66"/>
      <c r="C74" s="648" t="str">
        <f>INDEX(Languages1!$C$1:$AB$1998,MATCH('In-kind Benefits 2_V2'!C74,Languages1!$C$1:$C$1998,0),MATCH('1'!$C$5,Languages1!$C$1:$AB$1,0))</f>
        <v>Perempuan</v>
      </c>
      <c r="D74" s="649">
        <f>'4'!I32</f>
        <v>0</v>
      </c>
      <c r="E74" s="1161">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66">
        <f>'4'!G33</f>
        <v>0</v>
      </c>
      <c r="C75" s="644" t="str">
        <f>INDEX(Languages1!$C$1:$AB$1998,MATCH('In-kind Benefits 2_V2'!C75,Languages1!$C$1:$C$1998,0),MATCH('1'!$C$5,Languages1!$C$1:$AB$1,0))</f>
        <v>Laki-laki</v>
      </c>
      <c r="D75" s="645">
        <f>'4'!I33</f>
        <v>0</v>
      </c>
      <c r="E75" s="1161"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66"/>
      <c r="C76" s="648" t="str">
        <f>INDEX(Languages1!$C$1:$AB$1998,MATCH('In-kind Benefits 2_V2'!C76,Languages1!$C$1:$C$1998,0),MATCH('1'!$C$5,Languages1!$C$1:$AB$1,0))</f>
        <v>Perempuan</v>
      </c>
      <c r="D76" s="649">
        <f>'4'!I34</f>
        <v>0</v>
      </c>
      <c r="E76" s="1161">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66">
        <f>'4'!G35</f>
        <v>0</v>
      </c>
      <c r="C77" s="644" t="str">
        <f>INDEX(Languages1!$C$1:$AB$1998,MATCH('In-kind Benefits 2_V2'!C77,Languages1!$C$1:$C$1998,0),MATCH('1'!$C$5,Languages1!$C$1:$AB$1,0))</f>
        <v>Laki-laki</v>
      </c>
      <c r="D77" s="645">
        <f>'4'!I35</f>
        <v>0</v>
      </c>
      <c r="E77" s="1161"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66"/>
      <c r="C78" s="648" t="str">
        <f>INDEX(Languages1!$C$1:$AB$1998,MATCH('In-kind Benefits 2_V2'!C78,Languages1!$C$1:$C$1998,0),MATCH('1'!$C$5,Languages1!$C$1:$AB$1,0))</f>
        <v>Perempuan</v>
      </c>
      <c r="D78" s="649">
        <f>'4'!I36</f>
        <v>0</v>
      </c>
      <c r="E78" s="1161">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66">
        <f>'4'!G37</f>
        <v>0</v>
      </c>
      <c r="C79" s="644" t="str">
        <f>INDEX(Languages1!$C$1:$AB$1998,MATCH('In-kind Benefits 2_V2'!C79,Languages1!$C$1:$C$1998,0),MATCH('1'!$C$5,Languages1!$C$1:$AB$1,0))</f>
        <v>Laki-laki</v>
      </c>
      <c r="D79" s="645">
        <f>'4'!I37</f>
        <v>0</v>
      </c>
      <c r="E79" s="1161"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66"/>
      <c r="C80" s="648" t="str">
        <f>INDEX(Languages1!$C$1:$AB$1998,MATCH('In-kind Benefits 2_V2'!C80,Languages1!$C$1:$C$1998,0),MATCH('1'!$C$5,Languages1!$C$1:$AB$1,0))</f>
        <v>Perempuan</v>
      </c>
      <c r="D80" s="649">
        <f>'4'!I38</f>
        <v>0</v>
      </c>
      <c r="E80" s="1161">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66">
        <f>'4'!G39</f>
        <v>0</v>
      </c>
      <c r="C81" s="644" t="str">
        <f>INDEX(Languages1!$C$1:$AB$1998,MATCH('In-kind Benefits 2_V2'!C81,Languages1!$C$1:$C$1998,0),MATCH('1'!$C$5,Languages1!$C$1:$AB$1,0))</f>
        <v>Laki-laki</v>
      </c>
      <c r="D81" s="645">
        <f>'4'!I39</f>
        <v>0</v>
      </c>
      <c r="E81" s="1161"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66"/>
      <c r="C82" s="648" t="str">
        <f>INDEX(Languages1!$C$1:$AB$1998,MATCH('In-kind Benefits 2_V2'!C82,Languages1!$C$1:$C$1998,0),MATCH('1'!$C$5,Languages1!$C$1:$AB$1,0))</f>
        <v>Perempuan</v>
      </c>
      <c r="D82" s="649">
        <f>'4'!I40</f>
        <v>0</v>
      </c>
      <c r="E82" s="1161">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66">
        <f>'4'!G41</f>
        <v>0</v>
      </c>
      <c r="C83" s="644" t="str">
        <f>INDEX(Languages1!$C$1:$AB$1998,MATCH('In-kind Benefits 2_V2'!C83,Languages1!$C$1:$C$1998,0),MATCH('1'!$C$5,Languages1!$C$1:$AB$1,0))</f>
        <v>Laki-laki</v>
      </c>
      <c r="D83" s="645">
        <f>'4'!I41</f>
        <v>0</v>
      </c>
      <c r="E83" s="1161"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66"/>
      <c r="C84" s="648" t="str">
        <f>INDEX(Languages1!$C$1:$AB$1998,MATCH('In-kind Benefits 2_V2'!C84,Languages1!$C$1:$C$1998,0),MATCH('1'!$C$5,Languages1!$C$1:$AB$1,0))</f>
        <v>Perempuan</v>
      </c>
      <c r="D84" s="649">
        <f>'4'!I42</f>
        <v>0</v>
      </c>
      <c r="E84" s="1161">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66">
        <f>'4'!G43</f>
        <v>0</v>
      </c>
      <c r="C85" s="644" t="str">
        <f>INDEX(Languages1!$C$1:$AB$1998,MATCH('In-kind Benefits 2_V2'!C85,Languages1!$C$1:$C$1998,0),MATCH('1'!$C$5,Languages1!$C$1:$AB$1,0))</f>
        <v>Laki-laki</v>
      </c>
      <c r="D85" s="645">
        <f>'4'!I43</f>
        <v>0</v>
      </c>
      <c r="E85" s="1161"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66"/>
      <c r="C86" s="648" t="str">
        <f>INDEX(Languages1!$C$1:$AB$1998,MATCH('In-kind Benefits 2_V2'!C86,Languages1!$C$1:$C$1998,0),MATCH('1'!$C$5,Languages1!$C$1:$AB$1,0))</f>
        <v>Perempuan</v>
      </c>
      <c r="D86" s="649">
        <f>'4'!I44</f>
        <v>0</v>
      </c>
      <c r="E86" s="1161">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Kawasan Kerja: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66">
        <f>'4'!L5</f>
        <v>0</v>
      </c>
      <c r="C88" s="644" t="str">
        <f>INDEX(Languages1!$C$1:$AB$1998,MATCH('In-kind Benefits 2_V2'!C88,Languages1!$C$1:$C$1998,0),MATCH('1'!$C$5,Languages1!$C$1:$AB$1,0))</f>
        <v>Laki-laki</v>
      </c>
      <c r="D88" s="645">
        <f>'4'!N5</f>
        <v>0</v>
      </c>
      <c r="E88" s="1161"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66"/>
      <c r="C89" s="648" t="str">
        <f>INDEX(Languages1!$C$1:$AB$1998,MATCH('In-kind Benefits 2_V2'!C89,Languages1!$C$1:$C$1998,0),MATCH('1'!$C$5,Languages1!$C$1:$AB$1,0))</f>
        <v>Perempuan</v>
      </c>
      <c r="D89" s="649">
        <f>'4'!N6</f>
        <v>0</v>
      </c>
      <c r="E89" s="1161">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66">
        <f>'4'!L7</f>
        <v>0</v>
      </c>
      <c r="C90" s="644" t="str">
        <f>INDEX(Languages1!$C$1:$AB$1998,MATCH('In-kind Benefits 2_V2'!C90,Languages1!$C$1:$C$1998,0),MATCH('1'!$C$5,Languages1!$C$1:$AB$1,0))</f>
        <v>Laki-laki</v>
      </c>
      <c r="D90" s="645">
        <f>'4'!N7</f>
        <v>0</v>
      </c>
      <c r="E90" s="1161"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66"/>
      <c r="C91" s="648" t="str">
        <f>INDEX(Languages1!$C$1:$AB$1998,MATCH('In-kind Benefits 2_V2'!C91,Languages1!$C$1:$C$1998,0),MATCH('1'!$C$5,Languages1!$C$1:$AB$1,0))</f>
        <v>Perempuan</v>
      </c>
      <c r="D91" s="649">
        <f>'4'!N8</f>
        <v>0</v>
      </c>
      <c r="E91" s="1161">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66">
        <f>'4'!L9</f>
        <v>0</v>
      </c>
      <c r="C92" s="644" t="str">
        <f>INDEX(Languages1!$C$1:$AB$1998,MATCH('In-kind Benefits 2_V2'!C92,Languages1!$C$1:$C$1998,0),MATCH('1'!$C$5,Languages1!$C$1:$AB$1,0))</f>
        <v>Laki-laki</v>
      </c>
      <c r="D92" s="645">
        <f>'4'!N9</f>
        <v>0</v>
      </c>
      <c r="E92" s="1161"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66"/>
      <c r="C93" s="648" t="str">
        <f>INDEX(Languages1!$C$1:$AB$1998,MATCH('In-kind Benefits 2_V2'!C93,Languages1!$C$1:$C$1998,0),MATCH('1'!$C$5,Languages1!$C$1:$AB$1,0))</f>
        <v>Perempuan</v>
      </c>
      <c r="D93" s="649">
        <f>'4'!N10</f>
        <v>0</v>
      </c>
      <c r="E93" s="1161">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66">
        <f>'4'!L11</f>
        <v>0</v>
      </c>
      <c r="C94" s="644" t="str">
        <f>INDEX(Languages1!$C$1:$AB$1998,MATCH('In-kind Benefits 2_V2'!C94,Languages1!$C$1:$C$1998,0),MATCH('1'!$C$5,Languages1!$C$1:$AB$1,0))</f>
        <v>Laki-laki</v>
      </c>
      <c r="D94" s="645">
        <f>'4'!N11</f>
        <v>0</v>
      </c>
      <c r="E94" s="1161"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66"/>
      <c r="C95" s="648" t="str">
        <f>INDEX(Languages1!$C$1:$AB$1998,MATCH('In-kind Benefits 2_V2'!C95,Languages1!$C$1:$C$1998,0),MATCH('1'!$C$5,Languages1!$C$1:$AB$1,0))</f>
        <v>Perempuan</v>
      </c>
      <c r="D95" s="649">
        <f>'4'!N12</f>
        <v>0</v>
      </c>
      <c r="E95" s="1161">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66">
        <f>'4'!L13</f>
        <v>0</v>
      </c>
      <c r="C96" s="644" t="str">
        <f>INDEX(Languages1!$C$1:$AB$1998,MATCH('In-kind Benefits 2_V2'!C96,Languages1!$C$1:$C$1998,0),MATCH('1'!$C$5,Languages1!$C$1:$AB$1,0))</f>
        <v>Laki-laki</v>
      </c>
      <c r="D96" s="645">
        <f>'4'!N13</f>
        <v>0</v>
      </c>
      <c r="E96" s="1161"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66"/>
      <c r="C97" s="648" t="str">
        <f>INDEX(Languages1!$C$1:$AB$1998,MATCH('In-kind Benefits 2_V2'!C97,Languages1!$C$1:$C$1998,0),MATCH('1'!$C$5,Languages1!$C$1:$AB$1,0))</f>
        <v>Perempuan</v>
      </c>
      <c r="D97" s="649">
        <f>'4'!N14</f>
        <v>0</v>
      </c>
      <c r="E97" s="1161">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66">
        <f>'4'!L15</f>
        <v>0</v>
      </c>
      <c r="C98" s="644" t="str">
        <f>INDEX(Languages1!$C$1:$AB$1998,MATCH('In-kind Benefits 2_V2'!C98,Languages1!$C$1:$C$1998,0),MATCH('1'!$C$5,Languages1!$C$1:$AB$1,0))</f>
        <v>Laki-laki</v>
      </c>
      <c r="D98" s="645">
        <f>'4'!N15</f>
        <v>0</v>
      </c>
      <c r="E98" s="1161"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66"/>
      <c r="C99" s="648" t="str">
        <f>INDEX(Languages1!$C$1:$AB$1998,MATCH('In-kind Benefits 2_V2'!C99,Languages1!$C$1:$C$1998,0),MATCH('1'!$C$5,Languages1!$C$1:$AB$1,0))</f>
        <v>Perempuan</v>
      </c>
      <c r="D99" s="649">
        <f>'4'!N16</f>
        <v>0</v>
      </c>
      <c r="E99" s="1161">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66">
        <f>'4'!L17</f>
        <v>0</v>
      </c>
      <c r="C100" s="644" t="str">
        <f>INDEX(Languages1!$C$1:$AB$1998,MATCH('In-kind Benefits 2_V2'!C100,Languages1!$C$1:$C$1998,0),MATCH('1'!$C$5,Languages1!$C$1:$AB$1,0))</f>
        <v>Laki-laki</v>
      </c>
      <c r="D100" s="645">
        <f>'4'!N17</f>
        <v>0</v>
      </c>
      <c r="E100" s="1161"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66"/>
      <c r="C101" s="648" t="str">
        <f>INDEX(Languages1!$C$1:$AB$1998,MATCH('In-kind Benefits 2_V2'!C101,Languages1!$C$1:$C$1998,0),MATCH('1'!$C$5,Languages1!$C$1:$AB$1,0))</f>
        <v>Perempuan</v>
      </c>
      <c r="D101" s="649">
        <f>'4'!N18</f>
        <v>0</v>
      </c>
      <c r="E101" s="1161">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66">
        <f>'4'!L19</f>
        <v>0</v>
      </c>
      <c r="C102" s="644" t="str">
        <f>INDEX(Languages1!$C$1:$AB$1998,MATCH('In-kind Benefits 2_V2'!C102,Languages1!$C$1:$C$1998,0),MATCH('1'!$C$5,Languages1!$C$1:$AB$1,0))</f>
        <v>Laki-laki</v>
      </c>
      <c r="D102" s="645">
        <f>'4'!N19</f>
        <v>0</v>
      </c>
      <c r="E102" s="1161"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66"/>
      <c r="C103" s="648" t="str">
        <f>INDEX(Languages1!$C$1:$AB$1998,MATCH('In-kind Benefits 2_V2'!C103,Languages1!$C$1:$C$1998,0),MATCH('1'!$C$5,Languages1!$C$1:$AB$1,0))</f>
        <v>Perempuan</v>
      </c>
      <c r="D103" s="649">
        <f>'4'!N20</f>
        <v>0</v>
      </c>
      <c r="E103" s="1161">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66">
        <f>'4'!L21</f>
        <v>0</v>
      </c>
      <c r="C104" s="644" t="str">
        <f>INDEX(Languages1!$C$1:$AB$1998,MATCH('In-kind Benefits 2_V2'!C104,Languages1!$C$1:$C$1998,0),MATCH('1'!$C$5,Languages1!$C$1:$AB$1,0))</f>
        <v>Laki-laki</v>
      </c>
      <c r="D104" s="645">
        <f>'4'!N21</f>
        <v>0</v>
      </c>
      <c r="E104" s="1161"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66"/>
      <c r="C105" s="648" t="str">
        <f>INDEX(Languages1!$C$1:$AB$1998,MATCH('In-kind Benefits 2_V2'!C105,Languages1!$C$1:$C$1998,0),MATCH('1'!$C$5,Languages1!$C$1:$AB$1,0))</f>
        <v>Perempuan</v>
      </c>
      <c r="D105" s="649">
        <f>'4'!N22</f>
        <v>0</v>
      </c>
      <c r="E105" s="1161">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66">
        <f>'4'!L23</f>
        <v>0</v>
      </c>
      <c r="C106" s="644" t="str">
        <f>INDEX(Languages1!$C$1:$AB$1998,MATCH('In-kind Benefits 2_V2'!C106,Languages1!$C$1:$C$1998,0),MATCH('1'!$C$5,Languages1!$C$1:$AB$1,0))</f>
        <v>Laki-laki</v>
      </c>
      <c r="D106" s="645">
        <f>'4'!N23</f>
        <v>0</v>
      </c>
      <c r="E106" s="1161"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66"/>
      <c r="C107" s="648" t="str">
        <f>INDEX(Languages1!$C$1:$AB$1998,MATCH('In-kind Benefits 2_V2'!C107,Languages1!$C$1:$C$1998,0),MATCH('1'!$C$5,Languages1!$C$1:$AB$1,0))</f>
        <v>Perempuan</v>
      </c>
      <c r="D107" s="649">
        <f>'4'!N24</f>
        <v>0</v>
      </c>
      <c r="E107" s="1161">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66">
        <f>'4'!L25</f>
        <v>0</v>
      </c>
      <c r="C108" s="644" t="str">
        <f>INDEX(Languages1!$C$1:$AB$1998,MATCH('In-kind Benefits 2_V2'!C108,Languages1!$C$1:$C$1998,0),MATCH('1'!$C$5,Languages1!$C$1:$AB$1,0))</f>
        <v>Laki-laki</v>
      </c>
      <c r="D108" s="645">
        <f>'4'!N25</f>
        <v>0</v>
      </c>
      <c r="E108" s="1161"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66"/>
      <c r="C109" s="648" t="str">
        <f>INDEX(Languages1!$C$1:$AB$1998,MATCH('In-kind Benefits 2_V2'!C109,Languages1!$C$1:$C$1998,0),MATCH('1'!$C$5,Languages1!$C$1:$AB$1,0))</f>
        <v>Perempuan</v>
      </c>
      <c r="D109" s="649">
        <f>'4'!N26</f>
        <v>0</v>
      </c>
      <c r="E109" s="1161">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66">
        <f>'4'!L27</f>
        <v>0</v>
      </c>
      <c r="C110" s="644" t="str">
        <f>INDEX(Languages1!$C$1:$AB$1998,MATCH('In-kind Benefits 2_V2'!C110,Languages1!$C$1:$C$1998,0),MATCH('1'!$C$5,Languages1!$C$1:$AB$1,0))</f>
        <v>Laki-laki</v>
      </c>
      <c r="D110" s="645">
        <f>'4'!N27</f>
        <v>0</v>
      </c>
      <c r="E110" s="1161"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66"/>
      <c r="C111" s="648" t="str">
        <f>INDEX(Languages1!$C$1:$AB$1998,MATCH('In-kind Benefits 2_V2'!C111,Languages1!$C$1:$C$1998,0),MATCH('1'!$C$5,Languages1!$C$1:$AB$1,0))</f>
        <v>Perempuan</v>
      </c>
      <c r="D111" s="649">
        <f>'4'!N28</f>
        <v>0</v>
      </c>
      <c r="E111" s="1161">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66">
        <f>'4'!L29</f>
        <v>0</v>
      </c>
      <c r="C112" s="644" t="str">
        <f>INDEX(Languages1!$C$1:$AB$1998,MATCH('In-kind Benefits 2_V2'!C112,Languages1!$C$1:$C$1998,0),MATCH('1'!$C$5,Languages1!$C$1:$AB$1,0))</f>
        <v>Laki-laki</v>
      </c>
      <c r="D112" s="645">
        <f>'4'!N29</f>
        <v>0</v>
      </c>
      <c r="E112" s="1161"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66"/>
      <c r="C113" s="648" t="str">
        <f>INDEX(Languages1!$C$1:$AB$1998,MATCH('In-kind Benefits 2_V2'!C113,Languages1!$C$1:$C$1998,0),MATCH('1'!$C$5,Languages1!$C$1:$AB$1,0))</f>
        <v>Perempuan</v>
      </c>
      <c r="D113" s="649">
        <f>'4'!N30</f>
        <v>0</v>
      </c>
      <c r="E113" s="1161">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66">
        <f>'4'!L31</f>
        <v>0</v>
      </c>
      <c r="C114" s="644" t="str">
        <f>INDEX(Languages1!$C$1:$AB$1998,MATCH('In-kind Benefits 2_V2'!C114,Languages1!$C$1:$C$1998,0),MATCH('1'!$C$5,Languages1!$C$1:$AB$1,0))</f>
        <v>Laki-laki</v>
      </c>
      <c r="D114" s="645">
        <f>'4'!N31</f>
        <v>0</v>
      </c>
      <c r="E114" s="1161"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66"/>
      <c r="C115" s="648" t="str">
        <f>INDEX(Languages1!$C$1:$AB$1998,MATCH('In-kind Benefits 2_V2'!C115,Languages1!$C$1:$C$1998,0),MATCH('1'!$C$5,Languages1!$C$1:$AB$1,0))</f>
        <v>Perempuan</v>
      </c>
      <c r="D115" s="649">
        <f>'4'!N32</f>
        <v>0</v>
      </c>
      <c r="E115" s="1161">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66">
        <f>'4'!L33</f>
        <v>0</v>
      </c>
      <c r="C116" s="644" t="str">
        <f>INDEX(Languages1!$C$1:$AB$1998,MATCH('In-kind Benefits 2_V2'!C116,Languages1!$C$1:$C$1998,0),MATCH('1'!$C$5,Languages1!$C$1:$AB$1,0))</f>
        <v>Laki-laki</v>
      </c>
      <c r="D116" s="645">
        <f>'4'!N33</f>
        <v>0</v>
      </c>
      <c r="E116" s="1161"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66"/>
      <c r="C117" s="648" t="str">
        <f>INDEX(Languages1!$C$1:$AB$1998,MATCH('In-kind Benefits 2_V2'!C117,Languages1!$C$1:$C$1998,0),MATCH('1'!$C$5,Languages1!$C$1:$AB$1,0))</f>
        <v>Perempuan</v>
      </c>
      <c r="D117" s="649">
        <f>'4'!N34</f>
        <v>0</v>
      </c>
      <c r="E117" s="1161">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66">
        <f>'4'!L35</f>
        <v>0</v>
      </c>
      <c r="C118" s="644" t="str">
        <f>INDEX(Languages1!$C$1:$AB$1998,MATCH('In-kind Benefits 2_V2'!C118,Languages1!$C$1:$C$1998,0),MATCH('1'!$C$5,Languages1!$C$1:$AB$1,0))</f>
        <v>Laki-laki</v>
      </c>
      <c r="D118" s="645">
        <f>'4'!N35</f>
        <v>0</v>
      </c>
      <c r="E118" s="1161"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66"/>
      <c r="C119" s="648" t="str">
        <f>INDEX(Languages1!$C$1:$AB$1998,MATCH('In-kind Benefits 2_V2'!C119,Languages1!$C$1:$C$1998,0),MATCH('1'!$C$5,Languages1!$C$1:$AB$1,0))</f>
        <v>Perempuan</v>
      </c>
      <c r="D119" s="649">
        <f>'4'!N36</f>
        <v>0</v>
      </c>
      <c r="E119" s="1161">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66">
        <f>'4'!L37</f>
        <v>0</v>
      </c>
      <c r="C120" s="644" t="str">
        <f>INDEX(Languages1!$C$1:$AB$1998,MATCH('In-kind Benefits 2_V2'!C120,Languages1!$C$1:$C$1998,0),MATCH('1'!$C$5,Languages1!$C$1:$AB$1,0))</f>
        <v>Laki-laki</v>
      </c>
      <c r="D120" s="645">
        <f>'4'!N37</f>
        <v>0</v>
      </c>
      <c r="E120" s="1161"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66"/>
      <c r="C121" s="648" t="str">
        <f>INDEX(Languages1!$C$1:$AB$1998,MATCH('In-kind Benefits 2_V2'!C121,Languages1!$C$1:$C$1998,0),MATCH('1'!$C$5,Languages1!$C$1:$AB$1,0))</f>
        <v>Perempuan</v>
      </c>
      <c r="D121" s="649">
        <f>'4'!N38</f>
        <v>0</v>
      </c>
      <c r="E121" s="1161">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66">
        <f>'4'!L39</f>
        <v>0</v>
      </c>
      <c r="C122" s="644" t="str">
        <f>INDEX(Languages1!$C$1:$AB$1998,MATCH('In-kind Benefits 2_V2'!C122,Languages1!$C$1:$C$1998,0),MATCH('1'!$C$5,Languages1!$C$1:$AB$1,0))</f>
        <v>Laki-laki</v>
      </c>
      <c r="D122" s="645">
        <f>'4'!N39</f>
        <v>0</v>
      </c>
      <c r="E122" s="1161"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66"/>
      <c r="C123" s="648" t="str">
        <f>INDEX(Languages1!$C$1:$AB$1998,MATCH('In-kind Benefits 2_V2'!C123,Languages1!$C$1:$C$1998,0),MATCH('1'!$C$5,Languages1!$C$1:$AB$1,0))</f>
        <v>Perempuan</v>
      </c>
      <c r="D123" s="649">
        <f>'4'!N40</f>
        <v>0</v>
      </c>
      <c r="E123" s="1161">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66">
        <f>'4'!L41</f>
        <v>0</v>
      </c>
      <c r="C124" s="644" t="str">
        <f>INDEX(Languages1!$C$1:$AB$1998,MATCH('In-kind Benefits 2_V2'!C124,Languages1!$C$1:$C$1998,0),MATCH('1'!$C$5,Languages1!$C$1:$AB$1,0))</f>
        <v>Laki-laki</v>
      </c>
      <c r="D124" s="645">
        <f>'4'!N41</f>
        <v>0</v>
      </c>
      <c r="E124" s="1161"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66"/>
      <c r="C125" s="648" t="str">
        <f>INDEX(Languages1!$C$1:$AB$1998,MATCH('In-kind Benefits 2_V2'!C125,Languages1!$C$1:$C$1998,0),MATCH('1'!$C$5,Languages1!$C$1:$AB$1,0))</f>
        <v>Perempuan</v>
      </c>
      <c r="D125" s="649">
        <f>'4'!N42</f>
        <v>0</v>
      </c>
      <c r="E125" s="1161">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66">
        <f>'4'!L43</f>
        <v>0</v>
      </c>
      <c r="C126" s="644" t="str">
        <f>INDEX(Languages1!$C$1:$AB$1998,MATCH('In-kind Benefits 2_V2'!C126,Languages1!$C$1:$C$1998,0),MATCH('1'!$C$5,Languages1!$C$1:$AB$1,0))</f>
        <v>Laki-laki</v>
      </c>
      <c r="D126" s="645">
        <f>'4'!N43</f>
        <v>0</v>
      </c>
      <c r="E126" s="1161"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66"/>
      <c r="C127" s="648" t="str">
        <f>INDEX(Languages1!$C$1:$AB$1998,MATCH('In-kind Benefits 2_V2'!C127,Languages1!$C$1:$C$1998,0),MATCH('1'!$C$5,Languages1!$C$1:$AB$1,0))</f>
        <v>Perempuan</v>
      </c>
      <c r="D127" s="649">
        <f>'4'!N44</f>
        <v>0</v>
      </c>
      <c r="E127" s="1161">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Kawasan Kerja: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66">
        <f>'4'!Q5</f>
        <v>0</v>
      </c>
      <c r="C129" s="644" t="str">
        <f>INDEX(Languages1!$C$1:$AB$1998,MATCH('In-kind Benefits 2_V2'!C129,Languages1!$C$1:$C$1998,0),MATCH('1'!$C$5,Languages1!$C$1:$AB$1,0))</f>
        <v>Laki-laki</v>
      </c>
      <c r="D129" s="645">
        <f>'4'!S5</f>
        <v>0</v>
      </c>
      <c r="E129" s="1161"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66"/>
      <c r="C130" s="648" t="str">
        <f>INDEX(Languages1!$C$1:$AB$1998,MATCH('In-kind Benefits 2_V2'!C130,Languages1!$C$1:$C$1998,0),MATCH('1'!$C$5,Languages1!$C$1:$AB$1,0))</f>
        <v>Perempuan</v>
      </c>
      <c r="D130" s="649">
        <f>'4'!S6</f>
        <v>0</v>
      </c>
      <c r="E130" s="1161">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66">
        <f>'4'!Q7</f>
        <v>0</v>
      </c>
      <c r="C131" s="644" t="str">
        <f>INDEX(Languages1!$C$1:$AB$1998,MATCH('In-kind Benefits 2_V2'!C131,Languages1!$C$1:$C$1998,0),MATCH('1'!$C$5,Languages1!$C$1:$AB$1,0))</f>
        <v>Laki-laki</v>
      </c>
      <c r="D131" s="645">
        <f>'4'!S7</f>
        <v>0</v>
      </c>
      <c r="E131" s="1161"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66"/>
      <c r="C132" s="648" t="str">
        <f>INDEX(Languages1!$C$1:$AB$1998,MATCH('In-kind Benefits 2_V2'!C132,Languages1!$C$1:$C$1998,0),MATCH('1'!$C$5,Languages1!$C$1:$AB$1,0))</f>
        <v>Perempuan</v>
      </c>
      <c r="D132" s="649">
        <f>'4'!S8</f>
        <v>0</v>
      </c>
      <c r="E132" s="1161">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66">
        <f>'4'!Q9</f>
        <v>0</v>
      </c>
      <c r="C133" s="644" t="str">
        <f>INDEX(Languages1!$C$1:$AB$1998,MATCH('In-kind Benefits 2_V2'!C133,Languages1!$C$1:$C$1998,0),MATCH('1'!$C$5,Languages1!$C$1:$AB$1,0))</f>
        <v>Laki-laki</v>
      </c>
      <c r="D133" s="645">
        <f>'4'!S9</f>
        <v>0</v>
      </c>
      <c r="E133" s="1161"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66"/>
      <c r="C134" s="648" t="str">
        <f>INDEX(Languages1!$C$1:$AB$1998,MATCH('In-kind Benefits 2_V2'!C134,Languages1!$C$1:$C$1998,0),MATCH('1'!$C$5,Languages1!$C$1:$AB$1,0))</f>
        <v>Perempuan</v>
      </c>
      <c r="D134" s="649">
        <f>'4'!S10</f>
        <v>0</v>
      </c>
      <c r="E134" s="1161">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66">
        <f>'4'!Q11</f>
        <v>0</v>
      </c>
      <c r="C135" s="644" t="str">
        <f>INDEX(Languages1!$C$1:$AB$1998,MATCH('In-kind Benefits 2_V2'!C135,Languages1!$C$1:$C$1998,0),MATCH('1'!$C$5,Languages1!$C$1:$AB$1,0))</f>
        <v>Laki-laki</v>
      </c>
      <c r="D135" s="645">
        <f>'4'!S11</f>
        <v>0</v>
      </c>
      <c r="E135" s="1161"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66"/>
      <c r="C136" s="648" t="str">
        <f>INDEX(Languages1!$C$1:$AB$1998,MATCH('In-kind Benefits 2_V2'!C136,Languages1!$C$1:$C$1998,0),MATCH('1'!$C$5,Languages1!$C$1:$AB$1,0))</f>
        <v>Perempuan</v>
      </c>
      <c r="D136" s="649">
        <f>'4'!S12</f>
        <v>0</v>
      </c>
      <c r="E136" s="1161">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66">
        <f>'4'!Q13</f>
        <v>0</v>
      </c>
      <c r="C137" s="644" t="str">
        <f>INDEX(Languages1!$C$1:$AB$1998,MATCH('In-kind Benefits 2_V2'!C137,Languages1!$C$1:$C$1998,0),MATCH('1'!$C$5,Languages1!$C$1:$AB$1,0))</f>
        <v>Laki-laki</v>
      </c>
      <c r="D137" s="645">
        <f>'4'!S13</f>
        <v>0</v>
      </c>
      <c r="E137" s="1161"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66"/>
      <c r="C138" s="648" t="str">
        <f>INDEX(Languages1!$C$1:$AB$1998,MATCH('In-kind Benefits 2_V2'!C138,Languages1!$C$1:$C$1998,0),MATCH('1'!$C$5,Languages1!$C$1:$AB$1,0))</f>
        <v>Perempuan</v>
      </c>
      <c r="D138" s="649">
        <f>'4'!S14</f>
        <v>0</v>
      </c>
      <c r="E138" s="1161">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66">
        <f>'4'!Q15</f>
        <v>0</v>
      </c>
      <c r="C139" s="644" t="str">
        <f>INDEX(Languages1!$C$1:$AB$1998,MATCH('In-kind Benefits 2_V2'!C139,Languages1!$C$1:$C$1998,0),MATCH('1'!$C$5,Languages1!$C$1:$AB$1,0))</f>
        <v>Laki-laki</v>
      </c>
      <c r="D139" s="645">
        <f>'4'!S15</f>
        <v>0</v>
      </c>
      <c r="E139" s="1161"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66"/>
      <c r="C140" s="648" t="str">
        <f>INDEX(Languages1!$C$1:$AB$1998,MATCH('In-kind Benefits 2_V2'!C140,Languages1!$C$1:$C$1998,0),MATCH('1'!$C$5,Languages1!$C$1:$AB$1,0))</f>
        <v>Perempuan</v>
      </c>
      <c r="D140" s="649">
        <f>'4'!S16</f>
        <v>0</v>
      </c>
      <c r="E140" s="1161">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66">
        <f>'4'!Q17</f>
        <v>0</v>
      </c>
      <c r="C141" s="644" t="str">
        <f>INDEX(Languages1!$C$1:$AB$1998,MATCH('In-kind Benefits 2_V2'!C141,Languages1!$C$1:$C$1998,0),MATCH('1'!$C$5,Languages1!$C$1:$AB$1,0))</f>
        <v>Laki-laki</v>
      </c>
      <c r="D141" s="645">
        <f>'4'!S17</f>
        <v>0</v>
      </c>
      <c r="E141" s="1161"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66"/>
      <c r="C142" s="648" t="str">
        <f>INDEX(Languages1!$C$1:$AB$1998,MATCH('In-kind Benefits 2_V2'!C142,Languages1!$C$1:$C$1998,0),MATCH('1'!$C$5,Languages1!$C$1:$AB$1,0))</f>
        <v>Perempuan</v>
      </c>
      <c r="D142" s="649">
        <f>'4'!S18</f>
        <v>0</v>
      </c>
      <c r="E142" s="1161">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66">
        <f>'4'!Q19</f>
        <v>0</v>
      </c>
      <c r="C143" s="644" t="str">
        <f>INDEX(Languages1!$C$1:$AB$1998,MATCH('In-kind Benefits 2_V2'!C143,Languages1!$C$1:$C$1998,0),MATCH('1'!$C$5,Languages1!$C$1:$AB$1,0))</f>
        <v>Laki-laki</v>
      </c>
      <c r="D143" s="645">
        <f>'4'!S19</f>
        <v>0</v>
      </c>
      <c r="E143" s="1161"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66"/>
      <c r="C144" s="648" t="str">
        <f>INDEX(Languages1!$C$1:$AB$1998,MATCH('In-kind Benefits 2_V2'!C144,Languages1!$C$1:$C$1998,0),MATCH('1'!$C$5,Languages1!$C$1:$AB$1,0))</f>
        <v>Perempuan</v>
      </c>
      <c r="D144" s="649">
        <f>'4'!S20</f>
        <v>0</v>
      </c>
      <c r="E144" s="1161">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66">
        <f>'4'!Q21</f>
        <v>0</v>
      </c>
      <c r="C145" s="644" t="str">
        <f>INDEX(Languages1!$C$1:$AB$1998,MATCH('In-kind Benefits 2_V2'!C145,Languages1!$C$1:$C$1998,0),MATCH('1'!$C$5,Languages1!$C$1:$AB$1,0))</f>
        <v>Laki-laki</v>
      </c>
      <c r="D145" s="645">
        <f>'4'!S21</f>
        <v>0</v>
      </c>
      <c r="E145" s="1161"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66"/>
      <c r="C146" s="648" t="str">
        <f>INDEX(Languages1!$C$1:$AB$1998,MATCH('In-kind Benefits 2_V2'!C146,Languages1!$C$1:$C$1998,0),MATCH('1'!$C$5,Languages1!$C$1:$AB$1,0))</f>
        <v>Perempuan</v>
      </c>
      <c r="D146" s="649">
        <f>'4'!S22</f>
        <v>0</v>
      </c>
      <c r="E146" s="1161">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66">
        <f>'4'!Q23</f>
        <v>0</v>
      </c>
      <c r="C147" s="644" t="str">
        <f>INDEX(Languages1!$C$1:$AB$1998,MATCH('In-kind Benefits 2_V2'!C147,Languages1!$C$1:$C$1998,0),MATCH('1'!$C$5,Languages1!$C$1:$AB$1,0))</f>
        <v>Laki-laki</v>
      </c>
      <c r="D147" s="645">
        <f>'4'!S23</f>
        <v>0</v>
      </c>
      <c r="E147" s="1161"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66"/>
      <c r="C148" s="648" t="str">
        <f>INDEX(Languages1!$C$1:$AB$1998,MATCH('In-kind Benefits 2_V2'!C148,Languages1!$C$1:$C$1998,0),MATCH('1'!$C$5,Languages1!$C$1:$AB$1,0))</f>
        <v>Perempuan</v>
      </c>
      <c r="D148" s="649">
        <f>'4'!S24</f>
        <v>0</v>
      </c>
      <c r="E148" s="1161">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66">
        <f>'4'!Q25</f>
        <v>0</v>
      </c>
      <c r="C149" s="644" t="str">
        <f>INDEX(Languages1!$C$1:$AB$1998,MATCH('In-kind Benefits 2_V2'!C149,Languages1!$C$1:$C$1998,0),MATCH('1'!$C$5,Languages1!$C$1:$AB$1,0))</f>
        <v>Laki-laki</v>
      </c>
      <c r="D149" s="645">
        <f>'4'!S25</f>
        <v>0</v>
      </c>
      <c r="E149" s="1161"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66"/>
      <c r="C150" s="648" t="str">
        <f>INDEX(Languages1!$C$1:$AB$1998,MATCH('In-kind Benefits 2_V2'!C150,Languages1!$C$1:$C$1998,0),MATCH('1'!$C$5,Languages1!$C$1:$AB$1,0))</f>
        <v>Perempuan</v>
      </c>
      <c r="D150" s="649">
        <f>'4'!S26</f>
        <v>0</v>
      </c>
      <c r="E150" s="1161">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66">
        <f>'4'!Q27</f>
        <v>0</v>
      </c>
      <c r="C151" s="644" t="str">
        <f>INDEX(Languages1!$C$1:$AB$1998,MATCH('In-kind Benefits 2_V2'!C151,Languages1!$C$1:$C$1998,0),MATCH('1'!$C$5,Languages1!$C$1:$AB$1,0))</f>
        <v>Laki-laki</v>
      </c>
      <c r="D151" s="645">
        <f>'4'!S27</f>
        <v>0</v>
      </c>
      <c r="E151" s="1161"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66"/>
      <c r="C152" s="648" t="str">
        <f>INDEX(Languages1!$C$1:$AB$1998,MATCH('In-kind Benefits 2_V2'!C152,Languages1!$C$1:$C$1998,0),MATCH('1'!$C$5,Languages1!$C$1:$AB$1,0))</f>
        <v>Perempuan</v>
      </c>
      <c r="D152" s="649">
        <f>'4'!S28</f>
        <v>0</v>
      </c>
      <c r="E152" s="1161">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66">
        <f>'4'!Q29</f>
        <v>0</v>
      </c>
      <c r="C153" s="644" t="str">
        <f>INDEX(Languages1!$C$1:$AB$1998,MATCH('In-kind Benefits 2_V2'!C153,Languages1!$C$1:$C$1998,0),MATCH('1'!$C$5,Languages1!$C$1:$AB$1,0))</f>
        <v>Laki-laki</v>
      </c>
      <c r="D153" s="645">
        <f>'4'!S29</f>
        <v>0</v>
      </c>
      <c r="E153" s="1161"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66"/>
      <c r="C154" s="648" t="str">
        <f>INDEX(Languages1!$C$1:$AB$1998,MATCH('In-kind Benefits 2_V2'!C154,Languages1!$C$1:$C$1998,0),MATCH('1'!$C$5,Languages1!$C$1:$AB$1,0))</f>
        <v>Perempuan</v>
      </c>
      <c r="D154" s="649">
        <f>'4'!S30</f>
        <v>0</v>
      </c>
      <c r="E154" s="1161">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66">
        <f>'4'!Q31</f>
        <v>0</v>
      </c>
      <c r="C155" s="644" t="str">
        <f>INDEX(Languages1!$C$1:$AB$1998,MATCH('In-kind Benefits 2_V2'!C155,Languages1!$C$1:$C$1998,0),MATCH('1'!$C$5,Languages1!$C$1:$AB$1,0))</f>
        <v>Laki-laki</v>
      </c>
      <c r="D155" s="645">
        <f>'4'!S31</f>
        <v>0</v>
      </c>
      <c r="E155" s="1161"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66"/>
      <c r="C156" s="648" t="str">
        <f>INDEX(Languages1!$C$1:$AB$1998,MATCH('In-kind Benefits 2_V2'!C156,Languages1!$C$1:$C$1998,0),MATCH('1'!$C$5,Languages1!$C$1:$AB$1,0))</f>
        <v>Perempuan</v>
      </c>
      <c r="D156" s="649">
        <f>'4'!S32</f>
        <v>0</v>
      </c>
      <c r="E156" s="1161">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66">
        <f>'4'!Q33</f>
        <v>0</v>
      </c>
      <c r="C157" s="644" t="str">
        <f>INDEX(Languages1!$C$1:$AB$1998,MATCH('In-kind Benefits 2_V2'!C157,Languages1!$C$1:$C$1998,0),MATCH('1'!$C$5,Languages1!$C$1:$AB$1,0))</f>
        <v>Laki-laki</v>
      </c>
      <c r="D157" s="645">
        <f>'4'!S33</f>
        <v>0</v>
      </c>
      <c r="E157" s="1161"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66"/>
      <c r="C158" s="648" t="str">
        <f>INDEX(Languages1!$C$1:$AB$1998,MATCH('In-kind Benefits 2_V2'!C158,Languages1!$C$1:$C$1998,0),MATCH('1'!$C$5,Languages1!$C$1:$AB$1,0))</f>
        <v>Perempuan</v>
      </c>
      <c r="D158" s="649">
        <f>'4'!S34</f>
        <v>0</v>
      </c>
      <c r="E158" s="1161">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66">
        <f>'4'!Q35</f>
        <v>0</v>
      </c>
      <c r="C159" s="644" t="str">
        <f>INDEX(Languages1!$C$1:$AB$1998,MATCH('In-kind Benefits 2_V2'!C159,Languages1!$C$1:$C$1998,0),MATCH('1'!$C$5,Languages1!$C$1:$AB$1,0))</f>
        <v>Laki-laki</v>
      </c>
      <c r="D159" s="645">
        <f>'4'!S35</f>
        <v>0</v>
      </c>
      <c r="E159" s="1161"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66"/>
      <c r="C160" s="648" t="str">
        <f>INDEX(Languages1!$C$1:$AB$1998,MATCH('In-kind Benefits 2_V2'!C160,Languages1!$C$1:$C$1998,0),MATCH('1'!$C$5,Languages1!$C$1:$AB$1,0))</f>
        <v>Perempuan</v>
      </c>
      <c r="D160" s="649">
        <f>'4'!S36</f>
        <v>0</v>
      </c>
      <c r="E160" s="1161">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66">
        <f>'4'!Q37</f>
        <v>0</v>
      </c>
      <c r="C161" s="644" t="str">
        <f>INDEX(Languages1!$C$1:$AB$1998,MATCH('In-kind Benefits 2_V2'!C161,Languages1!$C$1:$C$1998,0),MATCH('1'!$C$5,Languages1!$C$1:$AB$1,0))</f>
        <v>Laki-laki</v>
      </c>
      <c r="D161" s="645">
        <f>'4'!S37</f>
        <v>0</v>
      </c>
      <c r="E161" s="1161"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66"/>
      <c r="C162" s="648" t="str">
        <f>INDEX(Languages1!$C$1:$AB$1998,MATCH('In-kind Benefits 2_V2'!C162,Languages1!$C$1:$C$1998,0),MATCH('1'!$C$5,Languages1!$C$1:$AB$1,0))</f>
        <v>Perempuan</v>
      </c>
      <c r="D162" s="649">
        <f>'4'!S38</f>
        <v>0</v>
      </c>
      <c r="E162" s="1161">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66">
        <f>'4'!Q39</f>
        <v>0</v>
      </c>
      <c r="C163" s="644" t="str">
        <f>INDEX(Languages1!$C$1:$AB$1998,MATCH('In-kind Benefits 2_V2'!C163,Languages1!$C$1:$C$1998,0),MATCH('1'!$C$5,Languages1!$C$1:$AB$1,0))</f>
        <v>Laki-laki</v>
      </c>
      <c r="D163" s="645">
        <f>'4'!S39</f>
        <v>0</v>
      </c>
      <c r="E163" s="1161"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66"/>
      <c r="C164" s="648" t="str">
        <f>INDEX(Languages1!$C$1:$AB$1998,MATCH('In-kind Benefits 2_V2'!C164,Languages1!$C$1:$C$1998,0),MATCH('1'!$C$5,Languages1!$C$1:$AB$1,0))</f>
        <v>Perempuan</v>
      </c>
      <c r="D164" s="649">
        <f>'4'!S40</f>
        <v>0</v>
      </c>
      <c r="E164" s="1161">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66">
        <f>'4'!Q41</f>
        <v>0</v>
      </c>
      <c r="C165" s="644" t="str">
        <f>INDEX(Languages1!$C$1:$AB$1998,MATCH('In-kind Benefits 2_V2'!C165,Languages1!$C$1:$C$1998,0),MATCH('1'!$C$5,Languages1!$C$1:$AB$1,0))</f>
        <v>Laki-laki</v>
      </c>
      <c r="D165" s="645">
        <f>'4'!S41</f>
        <v>0</v>
      </c>
      <c r="E165" s="1161"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66"/>
      <c r="C166" s="648" t="str">
        <f>INDEX(Languages1!$C$1:$AB$1998,MATCH('In-kind Benefits 2_V2'!C166,Languages1!$C$1:$C$1998,0),MATCH('1'!$C$5,Languages1!$C$1:$AB$1,0))</f>
        <v>Perempuan</v>
      </c>
      <c r="D166" s="649">
        <f>'4'!S42</f>
        <v>0</v>
      </c>
      <c r="E166" s="1161">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66">
        <f>'4'!Q43</f>
        <v>0</v>
      </c>
      <c r="C167" s="644" t="str">
        <f>INDEX(Languages1!$C$1:$AB$1998,MATCH('In-kind Benefits 2_V2'!C167,Languages1!$C$1:$C$1998,0),MATCH('1'!$C$5,Languages1!$C$1:$AB$1,0))</f>
        <v>Laki-laki</v>
      </c>
      <c r="D167" s="645">
        <f>'4'!S43</f>
        <v>0</v>
      </c>
      <c r="E167" s="1161"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66"/>
      <c r="C168" s="648" t="str">
        <f>INDEX(Languages1!$C$1:$AB$1998,MATCH('In-kind Benefits 2_V2'!C168,Languages1!$C$1:$C$1998,0),MATCH('1'!$C$5,Languages1!$C$1:$AB$1,0))</f>
        <v>Perempuan</v>
      </c>
      <c r="D168" s="649">
        <f>'4'!S44</f>
        <v>0</v>
      </c>
      <c r="E168" s="1161">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Kawasan Kerja: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66">
        <f>'4'!V5</f>
        <v>0</v>
      </c>
      <c r="C170" s="644" t="str">
        <f>INDEX(Languages1!$C$1:$AB$1998,MATCH('In-kind Benefits 2_V2'!C170,Languages1!$C$1:$C$1998,0),MATCH('1'!$C$5,Languages1!$C$1:$AB$1,0))</f>
        <v>Laki-laki</v>
      </c>
      <c r="D170" s="652">
        <f>'4'!X5</f>
        <v>0</v>
      </c>
      <c r="E170" s="1161"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66"/>
      <c r="C171" s="648" t="str">
        <f>INDEX(Languages1!$C$1:$AB$1998,MATCH('In-kind Benefits 2_V2'!C171,Languages1!$C$1:$C$1998,0),MATCH('1'!$C$5,Languages1!$C$1:$AB$1,0))</f>
        <v>Perempuan</v>
      </c>
      <c r="D171" s="653">
        <f>'4'!X6</f>
        <v>0</v>
      </c>
      <c r="E171" s="1161">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66">
        <f>'4'!V7</f>
        <v>0</v>
      </c>
      <c r="C172" s="644" t="str">
        <f>INDEX(Languages1!$C$1:$AB$1998,MATCH('In-kind Benefits 2_V2'!C172,Languages1!$C$1:$C$1998,0),MATCH('1'!$C$5,Languages1!$C$1:$AB$1,0))</f>
        <v>Laki-laki</v>
      </c>
      <c r="D172" s="652">
        <f>'4'!X7</f>
        <v>0</v>
      </c>
      <c r="E172" s="1161"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66"/>
      <c r="C173" s="648" t="str">
        <f>INDEX(Languages1!$C$1:$AB$1998,MATCH('In-kind Benefits 2_V2'!C173,Languages1!$C$1:$C$1998,0),MATCH('1'!$C$5,Languages1!$C$1:$AB$1,0))</f>
        <v>Perempuan</v>
      </c>
      <c r="D173" s="653">
        <f>'4'!X8</f>
        <v>0</v>
      </c>
      <c r="E173" s="1161">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66">
        <f>'4'!V9</f>
        <v>0</v>
      </c>
      <c r="C174" s="644" t="str">
        <f>INDEX(Languages1!$C$1:$AB$1998,MATCH('In-kind Benefits 2_V2'!C174,Languages1!$C$1:$C$1998,0),MATCH('1'!$C$5,Languages1!$C$1:$AB$1,0))</f>
        <v>Laki-laki</v>
      </c>
      <c r="D174" s="652">
        <f>'4'!X9</f>
        <v>0</v>
      </c>
      <c r="E174" s="1161"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66"/>
      <c r="C175" s="648" t="str">
        <f>INDEX(Languages1!$C$1:$AB$1998,MATCH('In-kind Benefits 2_V2'!C175,Languages1!$C$1:$C$1998,0),MATCH('1'!$C$5,Languages1!$C$1:$AB$1,0))</f>
        <v>Perempuan</v>
      </c>
      <c r="D175" s="653">
        <f>'4'!X10</f>
        <v>0</v>
      </c>
      <c r="E175" s="1161">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66">
        <f>'4'!V11</f>
        <v>0</v>
      </c>
      <c r="C176" s="644" t="str">
        <f>INDEX(Languages1!$C$1:$AB$1998,MATCH('In-kind Benefits 2_V2'!C176,Languages1!$C$1:$C$1998,0),MATCH('1'!$C$5,Languages1!$C$1:$AB$1,0))</f>
        <v>Laki-laki</v>
      </c>
      <c r="D176" s="652">
        <f>'4'!X11</f>
        <v>0</v>
      </c>
      <c r="E176" s="1161"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66"/>
      <c r="C177" s="648" t="str">
        <f>INDEX(Languages1!$C$1:$AB$1998,MATCH('In-kind Benefits 2_V2'!C177,Languages1!$C$1:$C$1998,0),MATCH('1'!$C$5,Languages1!$C$1:$AB$1,0))</f>
        <v>Perempuan</v>
      </c>
      <c r="D177" s="653">
        <f>'4'!X12</f>
        <v>0</v>
      </c>
      <c r="E177" s="1161">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66">
        <f>'4'!V13</f>
        <v>0</v>
      </c>
      <c r="C178" s="644" t="str">
        <f>INDEX(Languages1!$C$1:$AB$1998,MATCH('In-kind Benefits 2_V2'!C178,Languages1!$C$1:$C$1998,0),MATCH('1'!$C$5,Languages1!$C$1:$AB$1,0))</f>
        <v>Laki-laki</v>
      </c>
      <c r="D178" s="652">
        <f>'4'!X13</f>
        <v>0</v>
      </c>
      <c r="E178" s="1161"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66"/>
      <c r="C179" s="648" t="str">
        <f>INDEX(Languages1!$C$1:$AB$1998,MATCH('In-kind Benefits 2_V2'!C179,Languages1!$C$1:$C$1998,0),MATCH('1'!$C$5,Languages1!$C$1:$AB$1,0))</f>
        <v>Perempuan</v>
      </c>
      <c r="D179" s="653">
        <f>'4'!X14</f>
        <v>0</v>
      </c>
      <c r="E179" s="1161">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66">
        <f>'4'!V15</f>
        <v>0</v>
      </c>
      <c r="C180" s="644" t="str">
        <f>INDEX(Languages1!$C$1:$AB$1998,MATCH('In-kind Benefits 2_V2'!C180,Languages1!$C$1:$C$1998,0),MATCH('1'!$C$5,Languages1!$C$1:$AB$1,0))</f>
        <v>Laki-laki</v>
      </c>
      <c r="D180" s="652">
        <f>'4'!X15</f>
        <v>0</v>
      </c>
      <c r="E180" s="1161"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66"/>
      <c r="C181" s="648" t="str">
        <f>INDEX(Languages1!$C$1:$AB$1998,MATCH('In-kind Benefits 2_V2'!C181,Languages1!$C$1:$C$1998,0),MATCH('1'!$C$5,Languages1!$C$1:$AB$1,0))</f>
        <v>Perempuan</v>
      </c>
      <c r="D181" s="653">
        <f>'4'!X16</f>
        <v>0</v>
      </c>
      <c r="E181" s="1161">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66">
        <f>'4'!V17</f>
        <v>0</v>
      </c>
      <c r="C182" s="644" t="str">
        <f>INDEX(Languages1!$C$1:$AB$1998,MATCH('In-kind Benefits 2_V2'!C182,Languages1!$C$1:$C$1998,0),MATCH('1'!$C$5,Languages1!$C$1:$AB$1,0))</f>
        <v>Laki-laki</v>
      </c>
      <c r="D182" s="652">
        <f>'4'!X17</f>
        <v>0</v>
      </c>
      <c r="E182" s="1161"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66"/>
      <c r="C183" s="648" t="str">
        <f>INDEX(Languages1!$C$1:$AB$1998,MATCH('In-kind Benefits 2_V2'!C183,Languages1!$C$1:$C$1998,0),MATCH('1'!$C$5,Languages1!$C$1:$AB$1,0))</f>
        <v>Perempuan</v>
      </c>
      <c r="D183" s="653">
        <f>'4'!X18</f>
        <v>0</v>
      </c>
      <c r="E183" s="1161">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66">
        <f>'4'!V19</f>
        <v>0</v>
      </c>
      <c r="C184" s="644" t="str">
        <f>INDEX(Languages1!$C$1:$AB$1998,MATCH('In-kind Benefits 2_V2'!C184,Languages1!$C$1:$C$1998,0),MATCH('1'!$C$5,Languages1!$C$1:$AB$1,0))</f>
        <v>Laki-laki</v>
      </c>
      <c r="D184" s="652">
        <f>'4'!X19</f>
        <v>0</v>
      </c>
      <c r="E184" s="1161"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66"/>
      <c r="C185" s="648" t="str">
        <f>INDEX(Languages1!$C$1:$AB$1998,MATCH('In-kind Benefits 2_V2'!C185,Languages1!$C$1:$C$1998,0),MATCH('1'!$C$5,Languages1!$C$1:$AB$1,0))</f>
        <v>Perempuan</v>
      </c>
      <c r="D185" s="653">
        <f>'4'!X20</f>
        <v>0</v>
      </c>
      <c r="E185" s="1161">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66">
        <f>'4'!V21</f>
        <v>0</v>
      </c>
      <c r="C186" s="644" t="str">
        <f>INDEX(Languages1!$C$1:$AB$1998,MATCH('In-kind Benefits 2_V2'!C186,Languages1!$C$1:$C$1998,0),MATCH('1'!$C$5,Languages1!$C$1:$AB$1,0))</f>
        <v>Laki-laki</v>
      </c>
      <c r="D186" s="652">
        <f>'4'!X21</f>
        <v>0</v>
      </c>
      <c r="E186" s="1161"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66"/>
      <c r="C187" s="648" t="str">
        <f>INDEX(Languages1!$C$1:$AB$1998,MATCH('In-kind Benefits 2_V2'!C187,Languages1!$C$1:$C$1998,0),MATCH('1'!$C$5,Languages1!$C$1:$AB$1,0))</f>
        <v>Perempuan</v>
      </c>
      <c r="D187" s="653">
        <f>'4'!X22</f>
        <v>0</v>
      </c>
      <c r="E187" s="1161">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66">
        <f>'4'!V23</f>
        <v>0</v>
      </c>
      <c r="C188" s="644" t="str">
        <f>INDEX(Languages1!$C$1:$AB$1998,MATCH('In-kind Benefits 2_V2'!C188,Languages1!$C$1:$C$1998,0),MATCH('1'!$C$5,Languages1!$C$1:$AB$1,0))</f>
        <v>Laki-laki</v>
      </c>
      <c r="D188" s="652">
        <f>'4'!X23</f>
        <v>0</v>
      </c>
      <c r="E188" s="1161"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66"/>
      <c r="C189" s="648" t="str">
        <f>INDEX(Languages1!$C$1:$AB$1998,MATCH('In-kind Benefits 2_V2'!C189,Languages1!$C$1:$C$1998,0),MATCH('1'!$C$5,Languages1!$C$1:$AB$1,0))</f>
        <v>Perempuan</v>
      </c>
      <c r="D189" s="653">
        <f>'4'!X24</f>
        <v>0</v>
      </c>
      <c r="E189" s="1161">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66">
        <f>'4'!V25</f>
        <v>0</v>
      </c>
      <c r="C190" s="644" t="str">
        <f>INDEX(Languages1!$C$1:$AB$1998,MATCH('In-kind Benefits 2_V2'!C190,Languages1!$C$1:$C$1998,0),MATCH('1'!$C$5,Languages1!$C$1:$AB$1,0))</f>
        <v>Laki-laki</v>
      </c>
      <c r="D190" s="652">
        <f>'4'!X25</f>
        <v>0</v>
      </c>
      <c r="E190" s="1161"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66"/>
      <c r="C191" s="648" t="str">
        <f>INDEX(Languages1!$C$1:$AB$1998,MATCH('In-kind Benefits 2_V2'!C191,Languages1!$C$1:$C$1998,0),MATCH('1'!$C$5,Languages1!$C$1:$AB$1,0))</f>
        <v>Perempuan</v>
      </c>
      <c r="D191" s="653">
        <f>'4'!X26</f>
        <v>0</v>
      </c>
      <c r="E191" s="1161">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66">
        <f>'4'!V27</f>
        <v>0</v>
      </c>
      <c r="C192" s="644" t="str">
        <f>INDEX(Languages1!$C$1:$AB$1998,MATCH('In-kind Benefits 2_V2'!C192,Languages1!$C$1:$C$1998,0),MATCH('1'!$C$5,Languages1!$C$1:$AB$1,0))</f>
        <v>Laki-laki</v>
      </c>
      <c r="D192" s="652">
        <f>'4'!X27</f>
        <v>0</v>
      </c>
      <c r="E192" s="1161"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66"/>
      <c r="C193" s="648" t="str">
        <f>INDEX(Languages1!$C$1:$AB$1998,MATCH('In-kind Benefits 2_V2'!C193,Languages1!$C$1:$C$1998,0),MATCH('1'!$C$5,Languages1!$C$1:$AB$1,0))</f>
        <v>Perempuan</v>
      </c>
      <c r="D193" s="653">
        <f>'4'!X28</f>
        <v>0</v>
      </c>
      <c r="E193" s="1161">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66">
        <f>'4'!V29</f>
        <v>0</v>
      </c>
      <c r="C194" s="644" t="str">
        <f>INDEX(Languages1!$C$1:$AB$1998,MATCH('In-kind Benefits 2_V2'!C194,Languages1!$C$1:$C$1998,0),MATCH('1'!$C$5,Languages1!$C$1:$AB$1,0))</f>
        <v>Laki-laki</v>
      </c>
      <c r="D194" s="652">
        <f>'4'!X29</f>
        <v>0</v>
      </c>
      <c r="E194" s="1161"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66"/>
      <c r="C195" s="648" t="str">
        <f>INDEX(Languages1!$C$1:$AB$1998,MATCH('In-kind Benefits 2_V2'!C195,Languages1!$C$1:$C$1998,0),MATCH('1'!$C$5,Languages1!$C$1:$AB$1,0))</f>
        <v>Perempuan</v>
      </c>
      <c r="D195" s="653">
        <f>'4'!X30</f>
        <v>0</v>
      </c>
      <c r="E195" s="1161">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66">
        <f>'4'!V31</f>
        <v>0</v>
      </c>
      <c r="C196" s="644" t="str">
        <f>INDEX(Languages1!$C$1:$AB$1998,MATCH('In-kind Benefits 2_V2'!C196,Languages1!$C$1:$C$1998,0),MATCH('1'!$C$5,Languages1!$C$1:$AB$1,0))</f>
        <v>Laki-laki</v>
      </c>
      <c r="D196" s="652">
        <f>'4'!X31</f>
        <v>0</v>
      </c>
      <c r="E196" s="1161"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66"/>
      <c r="C197" s="648" t="str">
        <f>INDEX(Languages1!$C$1:$AB$1998,MATCH('In-kind Benefits 2_V2'!C197,Languages1!$C$1:$C$1998,0),MATCH('1'!$C$5,Languages1!$C$1:$AB$1,0))</f>
        <v>Perempuan</v>
      </c>
      <c r="D197" s="653">
        <f>'4'!X32</f>
        <v>0</v>
      </c>
      <c r="E197" s="1161">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66">
        <f>'4'!V33</f>
        <v>0</v>
      </c>
      <c r="C198" s="644" t="str">
        <f>INDEX(Languages1!$C$1:$AB$1998,MATCH('In-kind Benefits 2_V2'!C198,Languages1!$C$1:$C$1998,0),MATCH('1'!$C$5,Languages1!$C$1:$AB$1,0))</f>
        <v>Laki-laki</v>
      </c>
      <c r="D198" s="652">
        <f>'4'!X33</f>
        <v>0</v>
      </c>
      <c r="E198" s="1161"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66"/>
      <c r="C199" s="648" t="str">
        <f>INDEX(Languages1!$C$1:$AB$1998,MATCH('In-kind Benefits 2_V2'!C199,Languages1!$C$1:$C$1998,0),MATCH('1'!$C$5,Languages1!$C$1:$AB$1,0))</f>
        <v>Perempuan</v>
      </c>
      <c r="D199" s="653">
        <f>'4'!X34</f>
        <v>0</v>
      </c>
      <c r="E199" s="1161">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66">
        <f>'4'!V35</f>
        <v>0</v>
      </c>
      <c r="C200" s="644" t="str">
        <f>INDEX(Languages1!$C$1:$AB$1998,MATCH('In-kind Benefits 2_V2'!C200,Languages1!$C$1:$C$1998,0),MATCH('1'!$C$5,Languages1!$C$1:$AB$1,0))</f>
        <v>Laki-laki</v>
      </c>
      <c r="D200" s="652">
        <f>'4'!X35</f>
        <v>0</v>
      </c>
      <c r="E200" s="1161"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66"/>
      <c r="C201" s="648" t="str">
        <f>INDEX(Languages1!$C$1:$AB$1998,MATCH('In-kind Benefits 2_V2'!C201,Languages1!$C$1:$C$1998,0),MATCH('1'!$C$5,Languages1!$C$1:$AB$1,0))</f>
        <v>Perempuan</v>
      </c>
      <c r="D201" s="653">
        <f>'4'!X36</f>
        <v>0</v>
      </c>
      <c r="E201" s="1161">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66">
        <f>'4'!V37</f>
        <v>0</v>
      </c>
      <c r="C202" s="644" t="str">
        <f>INDEX(Languages1!$C$1:$AB$1998,MATCH('In-kind Benefits 2_V2'!C202,Languages1!$C$1:$C$1998,0),MATCH('1'!$C$5,Languages1!$C$1:$AB$1,0))</f>
        <v>Laki-laki</v>
      </c>
      <c r="D202" s="652">
        <f>'4'!X37</f>
        <v>0</v>
      </c>
      <c r="E202" s="1161"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66"/>
      <c r="C203" s="648" t="str">
        <f>INDEX(Languages1!$C$1:$AB$1998,MATCH('In-kind Benefits 2_V2'!C203,Languages1!$C$1:$C$1998,0),MATCH('1'!$C$5,Languages1!$C$1:$AB$1,0))</f>
        <v>Perempuan</v>
      </c>
      <c r="D203" s="653">
        <f>'4'!X38</f>
        <v>0</v>
      </c>
      <c r="E203" s="1161">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66">
        <f>'4'!V39</f>
        <v>0</v>
      </c>
      <c r="C204" s="644" t="str">
        <f>INDEX(Languages1!$C$1:$AB$1998,MATCH('In-kind Benefits 2_V2'!C204,Languages1!$C$1:$C$1998,0),MATCH('1'!$C$5,Languages1!$C$1:$AB$1,0))</f>
        <v>Laki-laki</v>
      </c>
      <c r="D204" s="652">
        <f>'4'!X39</f>
        <v>0</v>
      </c>
      <c r="E204" s="1161"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66"/>
      <c r="C205" s="648" t="str">
        <f>INDEX(Languages1!$C$1:$AB$1998,MATCH('In-kind Benefits 2_V2'!C205,Languages1!$C$1:$C$1998,0),MATCH('1'!$C$5,Languages1!$C$1:$AB$1,0))</f>
        <v>Perempuan</v>
      </c>
      <c r="D205" s="653">
        <f>'4'!X40</f>
        <v>0</v>
      </c>
      <c r="E205" s="1161">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66">
        <f>'4'!V41</f>
        <v>0</v>
      </c>
      <c r="C206" s="644" t="str">
        <f>INDEX(Languages1!$C$1:$AB$1998,MATCH('In-kind Benefits 2_V2'!C206,Languages1!$C$1:$C$1998,0),MATCH('1'!$C$5,Languages1!$C$1:$AB$1,0))</f>
        <v>Laki-laki</v>
      </c>
      <c r="D206" s="652">
        <f>'4'!X41</f>
        <v>0</v>
      </c>
      <c r="E206" s="1161"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66"/>
      <c r="C207" s="648" t="str">
        <f>INDEX(Languages1!$C$1:$AB$1998,MATCH('In-kind Benefits 2_V2'!C207,Languages1!$C$1:$C$1998,0),MATCH('1'!$C$5,Languages1!$C$1:$AB$1,0))</f>
        <v>Perempuan</v>
      </c>
      <c r="D207" s="653">
        <f>'4'!X42</f>
        <v>0</v>
      </c>
      <c r="E207" s="1161">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66">
        <f>'4'!V43</f>
        <v>0</v>
      </c>
      <c r="C208" s="644" t="str">
        <f>INDEX(Languages1!$C$1:$AB$1998,MATCH('In-kind Benefits 2_V2'!C208,Languages1!$C$1:$C$1998,0),MATCH('1'!$C$5,Languages1!$C$1:$AB$1,0))</f>
        <v>Laki-laki</v>
      </c>
      <c r="D208" s="652">
        <f>'4'!X43</f>
        <v>0</v>
      </c>
      <c r="E208" s="1161"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66"/>
      <c r="C209" s="648" t="str">
        <f>INDEX(Languages1!$C$1:$AB$1998,MATCH('In-kind Benefits 2_V2'!C209,Languages1!$C$1:$C$1998,0),MATCH('1'!$C$5,Languages1!$C$1:$AB$1,0))</f>
        <v>Perempuan</v>
      </c>
      <c r="D209" s="653">
        <f>'4'!X44</f>
        <v>0</v>
      </c>
      <c r="E209" s="1161">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Kawasan Kerja: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66">
        <f>'4'!AA5</f>
        <v>0</v>
      </c>
      <c r="C211" s="644" t="str">
        <f>INDEX(Languages1!$C$1:$AB$1998,MATCH('In-kind Benefits 2_V2'!C211,Languages1!$C$1:$C$1998,0),MATCH('1'!$C$5,Languages1!$C$1:$AB$1,0))</f>
        <v>Laki-laki</v>
      </c>
      <c r="D211" s="652">
        <f>'4'!AC5</f>
        <v>0</v>
      </c>
      <c r="E211" s="1161"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66"/>
      <c r="C212" s="648" t="str">
        <f>INDEX(Languages1!$C$1:$AB$1998,MATCH('In-kind Benefits 2_V2'!C212,Languages1!$C$1:$C$1998,0),MATCH('1'!$C$5,Languages1!$C$1:$AB$1,0))</f>
        <v>Perempuan</v>
      </c>
      <c r="D212" s="653">
        <f>'4'!AC6</f>
        <v>0</v>
      </c>
      <c r="E212" s="1161">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66">
        <f>'4'!AA7</f>
        <v>0</v>
      </c>
      <c r="C213" s="644" t="str">
        <f>INDEX(Languages1!$C$1:$AB$1998,MATCH('In-kind Benefits 2_V2'!C213,Languages1!$C$1:$C$1998,0),MATCH('1'!$C$5,Languages1!$C$1:$AB$1,0))</f>
        <v>Laki-laki</v>
      </c>
      <c r="D213" s="652">
        <f>'4'!AC7</f>
        <v>0</v>
      </c>
      <c r="E213" s="1161"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66"/>
      <c r="C214" s="648" t="str">
        <f>INDEX(Languages1!$C$1:$AB$1998,MATCH('In-kind Benefits 2_V2'!C214,Languages1!$C$1:$C$1998,0),MATCH('1'!$C$5,Languages1!$C$1:$AB$1,0))</f>
        <v>Perempuan</v>
      </c>
      <c r="D214" s="653">
        <f>'4'!AC8</f>
        <v>0</v>
      </c>
      <c r="E214" s="1161">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66">
        <f>'4'!AA9</f>
        <v>0</v>
      </c>
      <c r="C215" s="644" t="str">
        <f>INDEX(Languages1!$C$1:$AB$1998,MATCH('In-kind Benefits 2_V2'!C215,Languages1!$C$1:$C$1998,0),MATCH('1'!$C$5,Languages1!$C$1:$AB$1,0))</f>
        <v>Laki-laki</v>
      </c>
      <c r="D215" s="652">
        <f>'4'!AC9</f>
        <v>0</v>
      </c>
      <c r="E215" s="1161"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66"/>
      <c r="C216" s="648" t="str">
        <f>INDEX(Languages1!$C$1:$AB$1998,MATCH('In-kind Benefits 2_V2'!C216,Languages1!$C$1:$C$1998,0),MATCH('1'!$C$5,Languages1!$C$1:$AB$1,0))</f>
        <v>Perempuan</v>
      </c>
      <c r="D216" s="653">
        <f>'4'!AC10</f>
        <v>0</v>
      </c>
      <c r="E216" s="1161">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66">
        <f>'4'!AA11</f>
        <v>0</v>
      </c>
      <c r="C217" s="644" t="str">
        <f>INDEX(Languages1!$C$1:$AB$1998,MATCH('In-kind Benefits 2_V2'!C217,Languages1!$C$1:$C$1998,0),MATCH('1'!$C$5,Languages1!$C$1:$AB$1,0))</f>
        <v>Laki-laki</v>
      </c>
      <c r="D217" s="652">
        <f>'4'!AC11</f>
        <v>0</v>
      </c>
      <c r="E217" s="1161"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66"/>
      <c r="C218" s="648" t="str">
        <f>INDEX(Languages1!$C$1:$AB$1998,MATCH('In-kind Benefits 2_V2'!C218,Languages1!$C$1:$C$1998,0),MATCH('1'!$C$5,Languages1!$C$1:$AB$1,0))</f>
        <v>Perempuan</v>
      </c>
      <c r="D218" s="653">
        <f>'4'!AC12</f>
        <v>0</v>
      </c>
      <c r="E218" s="1161">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66">
        <f>'4'!AA13</f>
        <v>0</v>
      </c>
      <c r="C219" s="644" t="str">
        <f>INDEX(Languages1!$C$1:$AB$1998,MATCH('In-kind Benefits 2_V2'!C219,Languages1!$C$1:$C$1998,0),MATCH('1'!$C$5,Languages1!$C$1:$AB$1,0))</f>
        <v>Laki-laki</v>
      </c>
      <c r="D219" s="652">
        <f>'4'!AC13</f>
        <v>0</v>
      </c>
      <c r="E219" s="1161"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66"/>
      <c r="C220" s="648" t="str">
        <f>INDEX(Languages1!$C$1:$AB$1998,MATCH('In-kind Benefits 2_V2'!C220,Languages1!$C$1:$C$1998,0),MATCH('1'!$C$5,Languages1!$C$1:$AB$1,0))</f>
        <v>Perempuan</v>
      </c>
      <c r="D220" s="653">
        <f>'4'!AC14</f>
        <v>0</v>
      </c>
      <c r="E220" s="1161">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66">
        <f>'4'!AA15</f>
        <v>0</v>
      </c>
      <c r="C221" s="644" t="str">
        <f>INDEX(Languages1!$C$1:$AB$1998,MATCH('In-kind Benefits 2_V2'!C221,Languages1!$C$1:$C$1998,0),MATCH('1'!$C$5,Languages1!$C$1:$AB$1,0))</f>
        <v>Laki-laki</v>
      </c>
      <c r="D221" s="652">
        <f>'4'!AC15</f>
        <v>0</v>
      </c>
      <c r="E221" s="1161"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66"/>
      <c r="C222" s="648" t="str">
        <f>INDEX(Languages1!$C$1:$AB$1998,MATCH('In-kind Benefits 2_V2'!C222,Languages1!$C$1:$C$1998,0),MATCH('1'!$C$5,Languages1!$C$1:$AB$1,0))</f>
        <v>Perempuan</v>
      </c>
      <c r="D222" s="653">
        <f>'4'!AC16</f>
        <v>0</v>
      </c>
      <c r="E222" s="1161">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66">
        <f>'4'!AA17</f>
        <v>0</v>
      </c>
      <c r="C223" s="644" t="str">
        <f>INDEX(Languages1!$C$1:$AB$1998,MATCH('In-kind Benefits 2_V2'!C223,Languages1!$C$1:$C$1998,0),MATCH('1'!$C$5,Languages1!$C$1:$AB$1,0))</f>
        <v>Laki-laki</v>
      </c>
      <c r="D223" s="652">
        <f>'4'!AC17</f>
        <v>0</v>
      </c>
      <c r="E223" s="1161"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66"/>
      <c r="C224" s="648" t="str">
        <f>INDEX(Languages1!$C$1:$AB$1998,MATCH('In-kind Benefits 2_V2'!C224,Languages1!$C$1:$C$1998,0),MATCH('1'!$C$5,Languages1!$C$1:$AB$1,0))</f>
        <v>Perempuan</v>
      </c>
      <c r="D224" s="653">
        <f>'4'!AC18</f>
        <v>0</v>
      </c>
      <c r="E224" s="1161">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66">
        <f>'4'!AA19</f>
        <v>0</v>
      </c>
      <c r="C225" s="644" t="str">
        <f>INDEX(Languages1!$C$1:$AB$1998,MATCH('In-kind Benefits 2_V2'!C225,Languages1!$C$1:$C$1998,0),MATCH('1'!$C$5,Languages1!$C$1:$AB$1,0))</f>
        <v>Laki-laki</v>
      </c>
      <c r="D225" s="652">
        <f>'4'!AC19</f>
        <v>0</v>
      </c>
      <c r="E225" s="1161"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66"/>
      <c r="C226" s="648" t="str">
        <f>INDEX(Languages1!$C$1:$AB$1998,MATCH('In-kind Benefits 2_V2'!C226,Languages1!$C$1:$C$1998,0),MATCH('1'!$C$5,Languages1!$C$1:$AB$1,0))</f>
        <v>Perempuan</v>
      </c>
      <c r="D226" s="653">
        <f>'4'!AC20</f>
        <v>0</v>
      </c>
      <c r="E226" s="1161">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66">
        <f>'4'!AA21</f>
        <v>0</v>
      </c>
      <c r="C227" s="644" t="str">
        <f>INDEX(Languages1!$C$1:$AB$1998,MATCH('In-kind Benefits 2_V2'!C227,Languages1!$C$1:$C$1998,0),MATCH('1'!$C$5,Languages1!$C$1:$AB$1,0))</f>
        <v>Laki-laki</v>
      </c>
      <c r="D227" s="652">
        <f>'4'!AC21</f>
        <v>0</v>
      </c>
      <c r="E227" s="1161"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66"/>
      <c r="C228" s="648" t="str">
        <f>INDEX(Languages1!$C$1:$AB$1998,MATCH('In-kind Benefits 2_V2'!C228,Languages1!$C$1:$C$1998,0),MATCH('1'!$C$5,Languages1!$C$1:$AB$1,0))</f>
        <v>Perempuan</v>
      </c>
      <c r="D228" s="653">
        <f>'4'!AC22</f>
        <v>0</v>
      </c>
      <c r="E228" s="1161">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66">
        <f>'4'!AA23</f>
        <v>0</v>
      </c>
      <c r="C229" s="644" t="str">
        <f>INDEX(Languages1!$C$1:$AB$1998,MATCH('In-kind Benefits 2_V2'!C229,Languages1!$C$1:$C$1998,0),MATCH('1'!$C$5,Languages1!$C$1:$AB$1,0))</f>
        <v>Laki-laki</v>
      </c>
      <c r="D229" s="652">
        <f>'4'!AC23</f>
        <v>0</v>
      </c>
      <c r="E229" s="1161"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66"/>
      <c r="C230" s="648" t="str">
        <f>INDEX(Languages1!$C$1:$AB$1998,MATCH('In-kind Benefits 2_V2'!C230,Languages1!$C$1:$C$1998,0),MATCH('1'!$C$5,Languages1!$C$1:$AB$1,0))</f>
        <v>Perempuan</v>
      </c>
      <c r="D230" s="653">
        <f>'4'!AC24</f>
        <v>0</v>
      </c>
      <c r="E230" s="1161">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66">
        <f>'4'!AA25</f>
        <v>0</v>
      </c>
      <c r="C231" s="644" t="str">
        <f>INDEX(Languages1!$C$1:$AB$1998,MATCH('In-kind Benefits 2_V2'!C231,Languages1!$C$1:$C$1998,0),MATCH('1'!$C$5,Languages1!$C$1:$AB$1,0))</f>
        <v>Laki-laki</v>
      </c>
      <c r="D231" s="652">
        <f>'4'!AC25</f>
        <v>0</v>
      </c>
      <c r="E231" s="1161"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66"/>
      <c r="C232" s="648" t="str">
        <f>INDEX(Languages1!$C$1:$AB$1998,MATCH('In-kind Benefits 2_V2'!C232,Languages1!$C$1:$C$1998,0),MATCH('1'!$C$5,Languages1!$C$1:$AB$1,0))</f>
        <v>Perempuan</v>
      </c>
      <c r="D232" s="653">
        <f>'4'!AC26</f>
        <v>0</v>
      </c>
      <c r="E232" s="1161">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66">
        <f>'4'!AA27</f>
        <v>0</v>
      </c>
      <c r="C233" s="644" t="str">
        <f>INDEX(Languages1!$C$1:$AB$1998,MATCH('In-kind Benefits 2_V2'!C233,Languages1!$C$1:$C$1998,0),MATCH('1'!$C$5,Languages1!$C$1:$AB$1,0))</f>
        <v>Laki-laki</v>
      </c>
      <c r="D233" s="652">
        <f>'4'!AC27</f>
        <v>0</v>
      </c>
      <c r="E233" s="1161"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66"/>
      <c r="C234" s="648" t="str">
        <f>INDEX(Languages1!$C$1:$AB$1998,MATCH('In-kind Benefits 2_V2'!C234,Languages1!$C$1:$C$1998,0),MATCH('1'!$C$5,Languages1!$C$1:$AB$1,0))</f>
        <v>Perempuan</v>
      </c>
      <c r="D234" s="653">
        <f>'4'!AC28</f>
        <v>0</v>
      </c>
      <c r="E234" s="1161">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66">
        <f>'4'!AA29</f>
        <v>0</v>
      </c>
      <c r="C235" s="644" t="str">
        <f>INDEX(Languages1!$C$1:$AB$1998,MATCH('In-kind Benefits 2_V2'!C235,Languages1!$C$1:$C$1998,0),MATCH('1'!$C$5,Languages1!$C$1:$AB$1,0))</f>
        <v>Laki-laki</v>
      </c>
      <c r="D235" s="652">
        <f>'4'!AC29</f>
        <v>0</v>
      </c>
      <c r="E235" s="1161"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66"/>
      <c r="C236" s="648" t="str">
        <f>INDEX(Languages1!$C$1:$AB$1998,MATCH('In-kind Benefits 2_V2'!C236,Languages1!$C$1:$C$1998,0),MATCH('1'!$C$5,Languages1!$C$1:$AB$1,0))</f>
        <v>Perempuan</v>
      </c>
      <c r="D236" s="653">
        <f>'4'!AC30</f>
        <v>0</v>
      </c>
      <c r="E236" s="1161">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66">
        <f>'4'!AA31</f>
        <v>0</v>
      </c>
      <c r="C237" s="644" t="str">
        <f>INDEX(Languages1!$C$1:$AB$1998,MATCH('In-kind Benefits 2_V2'!C237,Languages1!$C$1:$C$1998,0),MATCH('1'!$C$5,Languages1!$C$1:$AB$1,0))</f>
        <v>Laki-laki</v>
      </c>
      <c r="D237" s="652">
        <f>'4'!AC31</f>
        <v>0</v>
      </c>
      <c r="E237" s="1161"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66"/>
      <c r="C238" s="648" t="str">
        <f>INDEX(Languages1!$C$1:$AB$1998,MATCH('In-kind Benefits 2_V2'!C238,Languages1!$C$1:$C$1998,0),MATCH('1'!$C$5,Languages1!$C$1:$AB$1,0))</f>
        <v>Perempuan</v>
      </c>
      <c r="D238" s="653">
        <f>'4'!AC32</f>
        <v>0</v>
      </c>
      <c r="E238" s="1161">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66">
        <f>'4'!AA33</f>
        <v>0</v>
      </c>
      <c r="C239" s="644" t="str">
        <f>INDEX(Languages1!$C$1:$AB$1998,MATCH('In-kind Benefits 2_V2'!C239,Languages1!$C$1:$C$1998,0),MATCH('1'!$C$5,Languages1!$C$1:$AB$1,0))</f>
        <v>Laki-laki</v>
      </c>
      <c r="D239" s="652">
        <f>'4'!AC33</f>
        <v>0</v>
      </c>
      <c r="E239" s="1161"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66"/>
      <c r="C240" s="648" t="str">
        <f>INDEX(Languages1!$C$1:$AB$1998,MATCH('In-kind Benefits 2_V2'!C240,Languages1!$C$1:$C$1998,0),MATCH('1'!$C$5,Languages1!$C$1:$AB$1,0))</f>
        <v>Perempuan</v>
      </c>
      <c r="D240" s="653">
        <f>'4'!AC34</f>
        <v>0</v>
      </c>
      <c r="E240" s="1161">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66">
        <f>'4'!AA35</f>
        <v>0</v>
      </c>
      <c r="C241" s="644" t="str">
        <f>INDEX(Languages1!$C$1:$AB$1998,MATCH('In-kind Benefits 2_V2'!C241,Languages1!$C$1:$C$1998,0),MATCH('1'!$C$5,Languages1!$C$1:$AB$1,0))</f>
        <v>Laki-laki</v>
      </c>
      <c r="D241" s="652">
        <f>'4'!AC35</f>
        <v>0</v>
      </c>
      <c r="E241" s="1161"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66"/>
      <c r="C242" s="648" t="str">
        <f>INDEX(Languages1!$C$1:$AB$1998,MATCH('In-kind Benefits 2_V2'!C242,Languages1!$C$1:$C$1998,0),MATCH('1'!$C$5,Languages1!$C$1:$AB$1,0))</f>
        <v>Perempuan</v>
      </c>
      <c r="D242" s="653">
        <f>'4'!AC36</f>
        <v>0</v>
      </c>
      <c r="E242" s="1161">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66">
        <f>'4'!AA37</f>
        <v>0</v>
      </c>
      <c r="C243" s="644" t="str">
        <f>INDEX(Languages1!$C$1:$AB$1998,MATCH('In-kind Benefits 2_V2'!C243,Languages1!$C$1:$C$1998,0),MATCH('1'!$C$5,Languages1!$C$1:$AB$1,0))</f>
        <v>Laki-laki</v>
      </c>
      <c r="D243" s="652">
        <f>'4'!AC37</f>
        <v>0</v>
      </c>
      <c r="E243" s="1161"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66"/>
      <c r="C244" s="648" t="str">
        <f>INDEX(Languages1!$C$1:$AB$1998,MATCH('In-kind Benefits 2_V2'!C244,Languages1!$C$1:$C$1998,0),MATCH('1'!$C$5,Languages1!$C$1:$AB$1,0))</f>
        <v>Perempuan</v>
      </c>
      <c r="D244" s="653">
        <f>'4'!AC38</f>
        <v>0</v>
      </c>
      <c r="E244" s="1161">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66">
        <f>'4'!AA39</f>
        <v>0</v>
      </c>
      <c r="C245" s="644" t="str">
        <f>INDEX(Languages1!$C$1:$AB$1998,MATCH('In-kind Benefits 2_V2'!C245,Languages1!$C$1:$C$1998,0),MATCH('1'!$C$5,Languages1!$C$1:$AB$1,0))</f>
        <v>Laki-laki</v>
      </c>
      <c r="D245" s="652">
        <f>'4'!AC39</f>
        <v>0</v>
      </c>
      <c r="E245" s="1161"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66"/>
      <c r="C246" s="648" t="str">
        <f>INDEX(Languages1!$C$1:$AB$1998,MATCH('In-kind Benefits 2_V2'!C246,Languages1!$C$1:$C$1998,0),MATCH('1'!$C$5,Languages1!$C$1:$AB$1,0))</f>
        <v>Perempuan</v>
      </c>
      <c r="D246" s="653">
        <f>'4'!AC40</f>
        <v>0</v>
      </c>
      <c r="E246" s="1161">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66">
        <f>'4'!AA41</f>
        <v>0</v>
      </c>
      <c r="C247" s="644" t="str">
        <f>INDEX(Languages1!$C$1:$AB$1998,MATCH('In-kind Benefits 2_V2'!C247,Languages1!$C$1:$C$1998,0),MATCH('1'!$C$5,Languages1!$C$1:$AB$1,0))</f>
        <v>Laki-laki</v>
      </c>
      <c r="D247" s="652">
        <f>'4'!AC41</f>
        <v>0</v>
      </c>
      <c r="E247" s="1161"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66"/>
      <c r="C248" s="648" t="str">
        <f>INDEX(Languages1!$C$1:$AB$1998,MATCH('In-kind Benefits 2_V2'!C248,Languages1!$C$1:$C$1998,0),MATCH('1'!$C$5,Languages1!$C$1:$AB$1,0))</f>
        <v>Perempuan</v>
      </c>
      <c r="D248" s="653">
        <f>'4'!AC42</f>
        <v>0</v>
      </c>
      <c r="E248" s="1161">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66">
        <f>'4'!AA43</f>
        <v>0</v>
      </c>
      <c r="C249" s="644" t="str">
        <f>INDEX(Languages1!$C$1:$AB$1998,MATCH('In-kind Benefits 2_V2'!C249,Languages1!$C$1:$C$1998,0),MATCH('1'!$C$5,Languages1!$C$1:$AB$1,0))</f>
        <v>Laki-laki</v>
      </c>
      <c r="D249" s="652">
        <f>'4'!AC43</f>
        <v>0</v>
      </c>
      <c r="E249" s="1161"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66"/>
      <c r="C250" s="648" t="str">
        <f>INDEX(Languages1!$C$1:$AB$1998,MATCH('In-kind Benefits 2_V2'!C250,Languages1!$C$1:$C$1998,0),MATCH('1'!$C$5,Languages1!$C$1:$AB$1,0))</f>
        <v>Perempuan</v>
      </c>
      <c r="D250" s="653">
        <f>'4'!AC44</f>
        <v>0</v>
      </c>
      <c r="E250" s="1161">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M3:N3"/>
    <mergeCell ref="P3:Q3"/>
    <mergeCell ref="C4:D4"/>
    <mergeCell ref="B6:B7"/>
    <mergeCell ref="E6:E7"/>
    <mergeCell ref="B3:E3"/>
    <mergeCell ref="G3:H3"/>
    <mergeCell ref="J3:K3"/>
    <mergeCell ref="B14:B15"/>
    <mergeCell ref="E14:E15"/>
    <mergeCell ref="B16:B17"/>
    <mergeCell ref="E16:E17"/>
    <mergeCell ref="B18:B19"/>
    <mergeCell ref="E18:E19"/>
    <mergeCell ref="B8:B9"/>
    <mergeCell ref="E8:E9"/>
    <mergeCell ref="B10:B11"/>
    <mergeCell ref="E10:E11"/>
    <mergeCell ref="B12:B13"/>
    <mergeCell ref="E12:E13"/>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1:B212"/>
    <mergeCell ref="E211:E212"/>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83" t="s">
        <v>129</v>
      </c>
      <c r="C3" s="1283"/>
      <c r="D3" s="1283"/>
      <c r="E3" s="1283"/>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Makanan</v>
      </c>
      <c r="AG3" s="931"/>
      <c r="AH3" s="931"/>
      <c r="AI3" s="935" t="str">
        <f>INDEX(Languages1!$C$124:$Z$169,MATCH('In-kind Benefits 2_V2'!AI4,Languages1!C124:C169,0), MATCH('1'!C5,Languages1!C1:Z1,0))</f>
        <v>Pengangkutan</v>
      </c>
      <c r="AJ3" s="933"/>
      <c r="AK3" s="929"/>
      <c r="AL3" s="929"/>
      <c r="AM3" s="938" t="str">
        <f>INDEX(Languages1!$C$124:$Z$169,MATCH('In-kind Benefits 2_V2'!AM4,Languages1!C124:C169,0), MATCH('1'!C5,Languages1!C1:Z1,0))</f>
        <v>Perumahan</v>
      </c>
      <c r="AN3" s="933"/>
      <c r="AO3" s="927"/>
      <c r="AP3" s="927"/>
      <c r="AQ3" s="937" t="str">
        <f>INDEX(Languages1!$C$124:$Z$169,MATCH('In-kind Benefits 2_V2'!AQ4,Languages1!C124:C169,0), MATCH('1'!C5,Languages1!C1:Z1,0))</f>
        <v>Pemeliharaan kesehatan</v>
      </c>
      <c r="AR3" s="933"/>
      <c r="AS3" s="925"/>
      <c r="AT3" s="925"/>
      <c r="AU3" s="936" t="str">
        <f>INDEX(Languages1!$C$124:$Z$169,MATCH('In-kind Benefits 2_V2'!AU4,Languages1!C124:C169,0), MATCH('1'!C5,Languages1!C1:Z1,0))</f>
        <v>Pendidikan anak</v>
      </c>
      <c r="AV3" s="933"/>
      <c r="AW3" s="924"/>
      <c r="AX3" s="924"/>
      <c r="AY3" s="935" t="str">
        <f>INDEX(Languages1!$C$124:$Z$169,MATCH('In-kind Benefits 2_V2'!AY4,Languages1!C124:C169,0), MATCH('1'!C5,Languages1!C1:Z1,0))</f>
        <v>Pengasuhan anak</v>
      </c>
    </row>
    <row r="4" spans="2:51" s="245" customFormat="1" ht="61.5" customHeight="1">
      <c r="B4" s="303" t="s">
        <v>6</v>
      </c>
      <c r="C4" s="1282" t="s">
        <v>15</v>
      </c>
      <c r="D4" s="1282"/>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v>
      </c>
      <c r="L4" s="304"/>
      <c r="M4" s="308" t="str">
        <f>"Does job category receive "&amp;M3&amp;"?"</f>
        <v>Does job category receive 0?</v>
      </c>
      <c r="N4" s="308" t="str">
        <f>"Value per worker per month ("&amp;'3'!$D$4&amp;")"</f>
        <v>Value per worker per month ()</v>
      </c>
      <c r="O4" s="304"/>
      <c r="P4" s="309" t="str">
        <f>"Does job category receive "&amp;P3&amp;"?"</f>
        <v>Does job category receive 0?</v>
      </c>
      <c r="Q4" s="309" t="str">
        <f>"Value per worker per month ("&amp;'3'!$D$4&amp;")"</f>
        <v>Value per worker per month ()</v>
      </c>
      <c r="R4" s="304"/>
      <c r="S4" s="310" t="str">
        <f>"Does job category receive "&amp;S3&amp;"?"</f>
        <v>Does job category receive 0?</v>
      </c>
      <c r="T4" s="310" t="str">
        <f>"Value per worker per month ("&amp;'3'!$D$4&amp;")"</f>
        <v>Value per worker per month ()</v>
      </c>
      <c r="V4" s="306" t="str">
        <f>"Does job category receive "&amp;V3&amp;"?"</f>
        <v>Does job category receive 0?</v>
      </c>
      <c r="W4" s="306" t="str">
        <f>"Value per worker per month ("&amp;'3'!$D$4&amp;")"</f>
        <v>Value per worker per month ()</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80">
        <f>'4'!B5</f>
        <v>0</v>
      </c>
      <c r="C6" s="384" t="s">
        <v>799</v>
      </c>
      <c r="D6" s="385">
        <f>'4'!D5</f>
        <v>0</v>
      </c>
      <c r="E6" s="1279"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78"/>
      <c r="C7" s="386" t="s">
        <v>800</v>
      </c>
      <c r="D7" s="387">
        <f>'4'!D6</f>
        <v>0</v>
      </c>
      <c r="E7" s="1279">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80">
        <f>'4'!B7</f>
        <v>0</v>
      </c>
      <c r="C8" s="384" t="s">
        <v>799</v>
      </c>
      <c r="D8" s="385">
        <f>'4'!D7</f>
        <v>0</v>
      </c>
      <c r="E8" s="1279"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78"/>
      <c r="C9" s="386" t="s">
        <v>800</v>
      </c>
      <c r="D9" s="387">
        <f>'4'!D8</f>
        <v>0</v>
      </c>
      <c r="E9" s="1279">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77">
        <f>'4'!B9</f>
        <v>0</v>
      </c>
      <c r="C10" s="384" t="s">
        <v>799</v>
      </c>
      <c r="D10" s="385">
        <f>'4'!D9</f>
        <v>0</v>
      </c>
      <c r="E10" s="1279"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78"/>
      <c r="C11" s="386" t="s">
        <v>800</v>
      </c>
      <c r="D11" s="387">
        <f>'4'!D10</f>
        <v>0</v>
      </c>
      <c r="E11" s="1279">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77">
        <f>'4'!B11</f>
        <v>0</v>
      </c>
      <c r="C12" s="384" t="s">
        <v>799</v>
      </c>
      <c r="D12" s="385">
        <f>'4'!D11</f>
        <v>0</v>
      </c>
      <c r="E12" s="1279"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78"/>
      <c r="C13" s="386" t="s">
        <v>800</v>
      </c>
      <c r="D13" s="387">
        <f>'4'!D12</f>
        <v>0</v>
      </c>
      <c r="E13" s="1279">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77">
        <f>'4'!B13</f>
        <v>0</v>
      </c>
      <c r="C14" s="384" t="s">
        <v>799</v>
      </c>
      <c r="D14" s="385">
        <f>'4'!D13</f>
        <v>0</v>
      </c>
      <c r="E14" s="1279"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Pilih dari daftar</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78"/>
      <c r="C15" s="386" t="s">
        <v>800</v>
      </c>
      <c r="D15" s="387">
        <f>'4'!D14</f>
        <v>0</v>
      </c>
      <c r="E15" s="1279">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Ya</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77">
        <f>'4'!B15</f>
        <v>0</v>
      </c>
      <c r="C16" s="384" t="s">
        <v>799</v>
      </c>
      <c r="D16" s="385">
        <f>'4'!D15</f>
        <v>0</v>
      </c>
      <c r="E16" s="1279"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Tidak</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78"/>
      <c r="C17" s="386" t="s">
        <v>800</v>
      </c>
      <c r="D17" s="387">
        <f>'4'!D16</f>
        <v>0</v>
      </c>
      <c r="E17" s="1279">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77">
        <f>'4'!B17</f>
        <v>0</v>
      </c>
      <c r="C18" s="384" t="s">
        <v>799</v>
      </c>
      <c r="D18" s="385">
        <f>'4'!D17</f>
        <v>0</v>
      </c>
      <c r="E18" s="1279"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78"/>
      <c r="C19" s="386" t="s">
        <v>800</v>
      </c>
      <c r="D19" s="387">
        <f>'4'!D18</f>
        <v>0</v>
      </c>
      <c r="E19" s="1279">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77">
        <f>'4'!B19</f>
        <v>0</v>
      </c>
      <c r="C20" s="384" t="s">
        <v>799</v>
      </c>
      <c r="D20" s="385">
        <f>'4'!D19</f>
        <v>0</v>
      </c>
      <c r="E20" s="1279"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78"/>
      <c r="C21" s="386" t="s">
        <v>800</v>
      </c>
      <c r="D21" s="387">
        <f>'4'!D20</f>
        <v>0</v>
      </c>
      <c r="E21" s="1279">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77">
        <f>'4'!B21</f>
        <v>0</v>
      </c>
      <c r="C22" s="384" t="s">
        <v>799</v>
      </c>
      <c r="D22" s="385">
        <f>'4'!D21</f>
        <v>0</v>
      </c>
      <c r="E22" s="1279"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78"/>
      <c r="C23" s="386" t="s">
        <v>800</v>
      </c>
      <c r="D23" s="387">
        <f>'4'!D22</f>
        <v>0</v>
      </c>
      <c r="E23" s="1279">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77">
        <f>'4'!B23</f>
        <v>0</v>
      </c>
      <c r="C24" s="384" t="s">
        <v>799</v>
      </c>
      <c r="D24" s="385">
        <f>'4'!D23</f>
        <v>0</v>
      </c>
      <c r="E24" s="1279"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81"/>
      <c r="C25" s="386" t="s">
        <v>800</v>
      </c>
      <c r="D25" s="387">
        <f>'4'!D24</f>
        <v>0</v>
      </c>
      <c r="E25" s="1279">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80">
        <f>'4'!B25</f>
        <v>0</v>
      </c>
      <c r="C26" s="384" t="s">
        <v>799</v>
      </c>
      <c r="D26" s="385">
        <f>'4'!D25</f>
        <v>0</v>
      </c>
      <c r="E26" s="1279"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78"/>
      <c r="C27" s="386" t="s">
        <v>800</v>
      </c>
      <c r="D27" s="387">
        <f>'4'!D26</f>
        <v>0</v>
      </c>
      <c r="E27" s="1279">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77">
        <f>'4'!B27</f>
        <v>0</v>
      </c>
      <c r="C28" s="384" t="s">
        <v>799</v>
      </c>
      <c r="D28" s="385">
        <f>'4'!D27</f>
        <v>0</v>
      </c>
      <c r="E28" s="1279"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78"/>
      <c r="C29" s="386" t="s">
        <v>800</v>
      </c>
      <c r="D29" s="387">
        <f>'4'!D28</f>
        <v>0</v>
      </c>
      <c r="E29" s="1279">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77">
        <f>'4'!B29</f>
        <v>0</v>
      </c>
      <c r="C30" s="384" t="s">
        <v>799</v>
      </c>
      <c r="D30" s="385">
        <f>'4'!D29</f>
        <v>0</v>
      </c>
      <c r="E30" s="1279"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78"/>
      <c r="C31" s="386" t="s">
        <v>800</v>
      </c>
      <c r="D31" s="387">
        <f>'4'!D30</f>
        <v>0</v>
      </c>
      <c r="E31" s="1279">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77">
        <f>'4'!B31</f>
        <v>0</v>
      </c>
      <c r="C32" s="384" t="s">
        <v>799</v>
      </c>
      <c r="D32" s="385">
        <f>'4'!D31</f>
        <v>0</v>
      </c>
      <c r="E32" s="1279"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78"/>
      <c r="C33" s="386" t="s">
        <v>800</v>
      </c>
      <c r="D33" s="387">
        <f>'4'!D32</f>
        <v>0</v>
      </c>
      <c r="E33" s="1279">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77">
        <f>'4'!B33</f>
        <v>0</v>
      </c>
      <c r="C34" s="384" t="s">
        <v>799</v>
      </c>
      <c r="D34" s="385">
        <f>'4'!D33</f>
        <v>0</v>
      </c>
      <c r="E34" s="1279"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78"/>
      <c r="C35" s="386" t="s">
        <v>800</v>
      </c>
      <c r="D35" s="387">
        <f>'4'!D34</f>
        <v>0</v>
      </c>
      <c r="E35" s="1279">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77">
        <f>'4'!B35</f>
        <v>0</v>
      </c>
      <c r="C36" s="384" t="s">
        <v>799</v>
      </c>
      <c r="D36" s="385">
        <f>'4'!D35</f>
        <v>0</v>
      </c>
      <c r="E36" s="1279"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78"/>
      <c r="C37" s="386" t="s">
        <v>800</v>
      </c>
      <c r="D37" s="387">
        <f>'4'!D36</f>
        <v>0</v>
      </c>
      <c r="E37" s="1279">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77">
        <f>'4'!B37</f>
        <v>0</v>
      </c>
      <c r="C38" s="384" t="s">
        <v>799</v>
      </c>
      <c r="D38" s="385">
        <f>'4'!D37</f>
        <v>0</v>
      </c>
      <c r="E38" s="1279"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78"/>
      <c r="C39" s="386" t="s">
        <v>800</v>
      </c>
      <c r="D39" s="387">
        <f>'4'!D38</f>
        <v>0</v>
      </c>
      <c r="E39" s="1279">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77">
        <f>'4'!B39</f>
        <v>0</v>
      </c>
      <c r="C40" s="384" t="s">
        <v>799</v>
      </c>
      <c r="D40" s="385">
        <f>'4'!D39</f>
        <v>0</v>
      </c>
      <c r="E40" s="1279"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78"/>
      <c r="C41" s="386" t="s">
        <v>800</v>
      </c>
      <c r="D41" s="387">
        <f>'4'!D40</f>
        <v>0</v>
      </c>
      <c r="E41" s="1279">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77">
        <f>'4'!B41</f>
        <v>0</v>
      </c>
      <c r="C42" s="384" t="s">
        <v>799</v>
      </c>
      <c r="D42" s="385">
        <f>'4'!D41</f>
        <v>0</v>
      </c>
      <c r="E42" s="1279"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78"/>
      <c r="C43" s="386" t="s">
        <v>800</v>
      </c>
      <c r="D43" s="387">
        <f>'4'!D42</f>
        <v>0</v>
      </c>
      <c r="E43" s="1279">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77">
        <f>'4'!B43</f>
        <v>0</v>
      </c>
      <c r="C44" s="384" t="s">
        <v>799</v>
      </c>
      <c r="D44" s="385">
        <f>'4'!D43</f>
        <v>0</v>
      </c>
      <c r="E44" s="1279"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81"/>
      <c r="C45" s="386" t="s">
        <v>800</v>
      </c>
      <c r="D45" s="387">
        <f>'4'!D44</f>
        <v>0</v>
      </c>
      <c r="E45" s="1279">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80">
        <f>'4'!G5</f>
        <v>0</v>
      </c>
      <c r="C47" s="384" t="s">
        <v>799</v>
      </c>
      <c r="D47" s="385">
        <f>'4'!I5</f>
        <v>0</v>
      </c>
      <c r="E47" s="1279"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78"/>
      <c r="C48" s="386" t="s">
        <v>800</v>
      </c>
      <c r="D48" s="387">
        <f>'4'!I6</f>
        <v>0</v>
      </c>
      <c r="E48" s="1279">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77">
        <f>'4'!G7</f>
        <v>0</v>
      </c>
      <c r="C49" s="384" t="s">
        <v>799</v>
      </c>
      <c r="D49" s="385">
        <f>'4'!I7</f>
        <v>0</v>
      </c>
      <c r="E49" s="1279"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78"/>
      <c r="C50" s="386" t="s">
        <v>800</v>
      </c>
      <c r="D50" s="387">
        <f>'4'!I8</f>
        <v>0</v>
      </c>
      <c r="E50" s="1279">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77">
        <f>'4'!G9</f>
        <v>0</v>
      </c>
      <c r="C51" s="384" t="s">
        <v>799</v>
      </c>
      <c r="D51" s="385">
        <f>'4'!I9</f>
        <v>0</v>
      </c>
      <c r="E51" s="1279"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78"/>
      <c r="C52" s="386" t="s">
        <v>800</v>
      </c>
      <c r="D52" s="387">
        <f>'4'!I10</f>
        <v>0</v>
      </c>
      <c r="E52" s="1279">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77">
        <f>'4'!G11</f>
        <v>0</v>
      </c>
      <c r="C53" s="384" t="s">
        <v>799</v>
      </c>
      <c r="D53" s="385">
        <f>'4'!I11</f>
        <v>0</v>
      </c>
      <c r="E53" s="1279"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78"/>
      <c r="C54" s="386" t="s">
        <v>800</v>
      </c>
      <c r="D54" s="387">
        <f>'4'!I12</f>
        <v>0</v>
      </c>
      <c r="E54" s="1279">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77">
        <f>'4'!G13</f>
        <v>0</v>
      </c>
      <c r="C55" s="384" t="s">
        <v>799</v>
      </c>
      <c r="D55" s="385">
        <f>'4'!I13</f>
        <v>0</v>
      </c>
      <c r="E55" s="1279"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78"/>
      <c r="C56" s="386" t="s">
        <v>800</v>
      </c>
      <c r="D56" s="387">
        <f>'4'!I14</f>
        <v>0</v>
      </c>
      <c r="E56" s="1279">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77">
        <f>'4'!G15</f>
        <v>0</v>
      </c>
      <c r="C57" s="384" t="s">
        <v>799</v>
      </c>
      <c r="D57" s="385">
        <f>'4'!I15</f>
        <v>0</v>
      </c>
      <c r="E57" s="1279"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78"/>
      <c r="C58" s="386" t="s">
        <v>800</v>
      </c>
      <c r="D58" s="387">
        <f>'4'!I16</f>
        <v>0</v>
      </c>
      <c r="E58" s="1279">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77">
        <f>'4'!G17</f>
        <v>0</v>
      </c>
      <c r="C59" s="384" t="s">
        <v>799</v>
      </c>
      <c r="D59" s="385">
        <f>'4'!I17</f>
        <v>0</v>
      </c>
      <c r="E59" s="1279"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78"/>
      <c r="C60" s="386" t="s">
        <v>800</v>
      </c>
      <c r="D60" s="387">
        <f>'4'!I18</f>
        <v>0</v>
      </c>
      <c r="E60" s="1279">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77">
        <f>'4'!G19</f>
        <v>0</v>
      </c>
      <c r="C61" s="384" t="s">
        <v>799</v>
      </c>
      <c r="D61" s="385">
        <f>'4'!I19</f>
        <v>0</v>
      </c>
      <c r="E61" s="1279"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78"/>
      <c r="C62" s="386" t="s">
        <v>800</v>
      </c>
      <c r="D62" s="387">
        <f>'4'!I20</f>
        <v>0</v>
      </c>
      <c r="E62" s="1279">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77">
        <f>'4'!G21</f>
        <v>0</v>
      </c>
      <c r="C63" s="384" t="s">
        <v>799</v>
      </c>
      <c r="D63" s="385">
        <f>'4'!I21</f>
        <v>0</v>
      </c>
      <c r="E63" s="1279"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78"/>
      <c r="C64" s="386" t="s">
        <v>800</v>
      </c>
      <c r="D64" s="387">
        <f>'4'!I22</f>
        <v>0</v>
      </c>
      <c r="E64" s="1279">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77">
        <f>'4'!G23</f>
        <v>0</v>
      </c>
      <c r="C65" s="384" t="s">
        <v>799</v>
      </c>
      <c r="D65" s="385">
        <f>'4'!I23</f>
        <v>0</v>
      </c>
      <c r="E65" s="1279"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81"/>
      <c r="C66" s="386" t="s">
        <v>800</v>
      </c>
      <c r="D66" s="387">
        <f>'4'!I24</f>
        <v>0</v>
      </c>
      <c r="E66" s="1279">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80">
        <f>'4'!G25</f>
        <v>0</v>
      </c>
      <c r="C67" s="384" t="s">
        <v>799</v>
      </c>
      <c r="D67" s="385">
        <f>'4'!I25</f>
        <v>0</v>
      </c>
      <c r="E67" s="1279"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78"/>
      <c r="C68" s="386" t="s">
        <v>800</v>
      </c>
      <c r="D68" s="387">
        <f>'4'!I26</f>
        <v>0</v>
      </c>
      <c r="E68" s="1279">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77">
        <f>'4'!G27</f>
        <v>0</v>
      </c>
      <c r="C69" s="384" t="s">
        <v>799</v>
      </c>
      <c r="D69" s="385">
        <f>'4'!I27</f>
        <v>0</v>
      </c>
      <c r="E69" s="1279"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78"/>
      <c r="C70" s="386" t="s">
        <v>800</v>
      </c>
      <c r="D70" s="387">
        <f>'4'!I28</f>
        <v>0</v>
      </c>
      <c r="E70" s="1279">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77">
        <f>'4'!G29</f>
        <v>0</v>
      </c>
      <c r="C71" s="384" t="s">
        <v>799</v>
      </c>
      <c r="D71" s="385">
        <f>'4'!I29</f>
        <v>0</v>
      </c>
      <c r="E71" s="1279"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78"/>
      <c r="C72" s="386" t="s">
        <v>800</v>
      </c>
      <c r="D72" s="387">
        <f>'4'!I30</f>
        <v>0</v>
      </c>
      <c r="E72" s="1279">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77">
        <f>'4'!G31</f>
        <v>0</v>
      </c>
      <c r="C73" s="384" t="s">
        <v>799</v>
      </c>
      <c r="D73" s="385">
        <f>'4'!I31</f>
        <v>0</v>
      </c>
      <c r="E73" s="1279"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78"/>
      <c r="C74" s="386" t="s">
        <v>800</v>
      </c>
      <c r="D74" s="387">
        <f>'4'!I32</f>
        <v>0</v>
      </c>
      <c r="E74" s="1279">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77">
        <f>'4'!G33</f>
        <v>0</v>
      </c>
      <c r="C75" s="384" t="s">
        <v>799</v>
      </c>
      <c r="D75" s="385">
        <f>'4'!I33</f>
        <v>0</v>
      </c>
      <c r="E75" s="1279"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78"/>
      <c r="C76" s="386" t="s">
        <v>800</v>
      </c>
      <c r="D76" s="387">
        <f>'4'!I34</f>
        <v>0</v>
      </c>
      <c r="E76" s="1279">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77">
        <f>'4'!G35</f>
        <v>0</v>
      </c>
      <c r="C77" s="384" t="s">
        <v>799</v>
      </c>
      <c r="D77" s="385">
        <f>'4'!I35</f>
        <v>0</v>
      </c>
      <c r="E77" s="1279"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78"/>
      <c r="C78" s="386" t="s">
        <v>800</v>
      </c>
      <c r="D78" s="387">
        <f>'4'!I36</f>
        <v>0</v>
      </c>
      <c r="E78" s="1279">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77">
        <f>'4'!G37</f>
        <v>0</v>
      </c>
      <c r="C79" s="384" t="s">
        <v>799</v>
      </c>
      <c r="D79" s="385">
        <f>'4'!I37</f>
        <v>0</v>
      </c>
      <c r="E79" s="1279"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78"/>
      <c r="C80" s="386" t="s">
        <v>800</v>
      </c>
      <c r="D80" s="387">
        <f>'4'!I38</f>
        <v>0</v>
      </c>
      <c r="E80" s="1279">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77">
        <f>'4'!G39</f>
        <v>0</v>
      </c>
      <c r="C81" s="384" t="s">
        <v>799</v>
      </c>
      <c r="D81" s="385">
        <f>'4'!I39</f>
        <v>0</v>
      </c>
      <c r="E81" s="1279"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78"/>
      <c r="C82" s="386" t="s">
        <v>800</v>
      </c>
      <c r="D82" s="387">
        <f>'4'!I40</f>
        <v>0</v>
      </c>
      <c r="E82" s="1279">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77">
        <f>'4'!G41</f>
        <v>0</v>
      </c>
      <c r="C83" s="384" t="s">
        <v>799</v>
      </c>
      <c r="D83" s="385">
        <f>'4'!I41</f>
        <v>0</v>
      </c>
      <c r="E83" s="1279"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78"/>
      <c r="C84" s="386" t="s">
        <v>800</v>
      </c>
      <c r="D84" s="387">
        <f>'4'!I42</f>
        <v>0</v>
      </c>
      <c r="E84" s="1279">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77">
        <f>'4'!G43</f>
        <v>0</v>
      </c>
      <c r="C85" s="384" t="s">
        <v>799</v>
      </c>
      <c r="D85" s="385">
        <f>'4'!I43</f>
        <v>0</v>
      </c>
      <c r="E85" s="1279"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81"/>
      <c r="C86" s="386" t="s">
        <v>800</v>
      </c>
      <c r="D86" s="387">
        <f>'4'!I44</f>
        <v>0</v>
      </c>
      <c r="E86" s="1279">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80">
        <f>'4'!L5</f>
        <v>0</v>
      </c>
      <c r="C88" s="384" t="s">
        <v>799</v>
      </c>
      <c r="D88" s="385">
        <f>'4'!N5</f>
        <v>0</v>
      </c>
      <c r="E88" s="1279"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78"/>
      <c r="C89" s="386" t="s">
        <v>800</v>
      </c>
      <c r="D89" s="387">
        <f>'4'!N6</f>
        <v>0</v>
      </c>
      <c r="E89" s="1279">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77">
        <f>'4'!L7</f>
        <v>0</v>
      </c>
      <c r="C90" s="384" t="s">
        <v>799</v>
      </c>
      <c r="D90" s="385">
        <f>'4'!N7</f>
        <v>0</v>
      </c>
      <c r="E90" s="1279"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78"/>
      <c r="C91" s="386" t="s">
        <v>800</v>
      </c>
      <c r="D91" s="387">
        <f>'4'!N8</f>
        <v>0</v>
      </c>
      <c r="E91" s="1279">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77">
        <f>'4'!L9</f>
        <v>0</v>
      </c>
      <c r="C92" s="384" t="s">
        <v>799</v>
      </c>
      <c r="D92" s="385">
        <f>'4'!N9</f>
        <v>0</v>
      </c>
      <c r="E92" s="1279"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78"/>
      <c r="C93" s="386" t="s">
        <v>800</v>
      </c>
      <c r="D93" s="387">
        <f>'4'!N10</f>
        <v>0</v>
      </c>
      <c r="E93" s="1279">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77">
        <f>'4'!L11</f>
        <v>0</v>
      </c>
      <c r="C94" s="384" t="s">
        <v>799</v>
      </c>
      <c r="D94" s="385">
        <f>'4'!N11</f>
        <v>0</v>
      </c>
      <c r="E94" s="1279"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78"/>
      <c r="C95" s="386" t="s">
        <v>800</v>
      </c>
      <c r="D95" s="387">
        <f>'4'!N12</f>
        <v>0</v>
      </c>
      <c r="E95" s="1279">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77">
        <f>'4'!L13</f>
        <v>0</v>
      </c>
      <c r="C96" s="384" t="s">
        <v>799</v>
      </c>
      <c r="D96" s="385">
        <f>'4'!N13</f>
        <v>0</v>
      </c>
      <c r="E96" s="1279"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78"/>
      <c r="C97" s="386" t="s">
        <v>800</v>
      </c>
      <c r="D97" s="387">
        <f>'4'!N14</f>
        <v>0</v>
      </c>
      <c r="E97" s="1279">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77">
        <f>'4'!L15</f>
        <v>0</v>
      </c>
      <c r="C98" s="384" t="s">
        <v>799</v>
      </c>
      <c r="D98" s="385">
        <f>'4'!N15</f>
        <v>0</v>
      </c>
      <c r="E98" s="1279"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78"/>
      <c r="C99" s="386" t="s">
        <v>800</v>
      </c>
      <c r="D99" s="387">
        <f>'4'!N16</f>
        <v>0</v>
      </c>
      <c r="E99" s="1279">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77">
        <f>'4'!L17</f>
        <v>0</v>
      </c>
      <c r="C100" s="384" t="s">
        <v>799</v>
      </c>
      <c r="D100" s="385">
        <f>'4'!N17</f>
        <v>0</v>
      </c>
      <c r="E100" s="1279"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78"/>
      <c r="C101" s="386" t="s">
        <v>800</v>
      </c>
      <c r="D101" s="387">
        <f>'4'!N18</f>
        <v>0</v>
      </c>
      <c r="E101" s="1279">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77">
        <f>'4'!L19</f>
        <v>0</v>
      </c>
      <c r="C102" s="384" t="s">
        <v>799</v>
      </c>
      <c r="D102" s="385">
        <f>'4'!N19</f>
        <v>0</v>
      </c>
      <c r="E102" s="1279"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78"/>
      <c r="C103" s="386" t="s">
        <v>800</v>
      </c>
      <c r="D103" s="387">
        <f>'4'!N20</f>
        <v>0</v>
      </c>
      <c r="E103" s="1279">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77">
        <f>'4'!L21</f>
        <v>0</v>
      </c>
      <c r="C104" s="384" t="s">
        <v>799</v>
      </c>
      <c r="D104" s="385">
        <f>'4'!N21</f>
        <v>0</v>
      </c>
      <c r="E104" s="1279"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78"/>
      <c r="C105" s="386" t="s">
        <v>800</v>
      </c>
      <c r="D105" s="387">
        <f>'4'!N22</f>
        <v>0</v>
      </c>
      <c r="E105" s="1279">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77">
        <f>'4'!L23</f>
        <v>0</v>
      </c>
      <c r="C106" s="384" t="s">
        <v>799</v>
      </c>
      <c r="D106" s="385">
        <f>'4'!N23</f>
        <v>0</v>
      </c>
      <c r="E106" s="1279"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81"/>
      <c r="C107" s="386" t="s">
        <v>800</v>
      </c>
      <c r="D107" s="387">
        <f>'4'!N24</f>
        <v>0</v>
      </c>
      <c r="E107" s="1279">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80">
        <f>'4'!L25</f>
        <v>0</v>
      </c>
      <c r="C108" s="384" t="s">
        <v>799</v>
      </c>
      <c r="D108" s="385">
        <f>'4'!N25</f>
        <v>0</v>
      </c>
      <c r="E108" s="1279"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78"/>
      <c r="C109" s="386" t="s">
        <v>800</v>
      </c>
      <c r="D109" s="387">
        <f>'4'!N26</f>
        <v>0</v>
      </c>
      <c r="E109" s="1279">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77">
        <f>'4'!L27</f>
        <v>0</v>
      </c>
      <c r="C110" s="384" t="s">
        <v>799</v>
      </c>
      <c r="D110" s="385">
        <f>'4'!N27</f>
        <v>0</v>
      </c>
      <c r="E110" s="1279"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78"/>
      <c r="C111" s="386" t="s">
        <v>800</v>
      </c>
      <c r="D111" s="387">
        <f>'4'!N28</f>
        <v>0</v>
      </c>
      <c r="E111" s="1279">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77">
        <f>'4'!L29</f>
        <v>0</v>
      </c>
      <c r="C112" s="384" t="s">
        <v>799</v>
      </c>
      <c r="D112" s="385">
        <f>'4'!N29</f>
        <v>0</v>
      </c>
      <c r="E112" s="1279"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78"/>
      <c r="C113" s="386" t="s">
        <v>800</v>
      </c>
      <c r="D113" s="387">
        <f>'4'!N30</f>
        <v>0</v>
      </c>
      <c r="E113" s="1279">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77">
        <f>'4'!L31</f>
        <v>0</v>
      </c>
      <c r="C114" s="384" t="s">
        <v>799</v>
      </c>
      <c r="D114" s="385">
        <f>'4'!N31</f>
        <v>0</v>
      </c>
      <c r="E114" s="1279"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78"/>
      <c r="C115" s="386" t="s">
        <v>800</v>
      </c>
      <c r="D115" s="387">
        <f>'4'!N32</f>
        <v>0</v>
      </c>
      <c r="E115" s="1279">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77">
        <f>'4'!L33</f>
        <v>0</v>
      </c>
      <c r="C116" s="384" t="s">
        <v>799</v>
      </c>
      <c r="D116" s="385">
        <f>'4'!N33</f>
        <v>0</v>
      </c>
      <c r="E116" s="1279"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78"/>
      <c r="C117" s="386" t="s">
        <v>800</v>
      </c>
      <c r="D117" s="387">
        <f>'4'!N34</f>
        <v>0</v>
      </c>
      <c r="E117" s="1279">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77">
        <f>'4'!L35</f>
        <v>0</v>
      </c>
      <c r="C118" s="384" t="s">
        <v>799</v>
      </c>
      <c r="D118" s="385">
        <f>'4'!N35</f>
        <v>0</v>
      </c>
      <c r="E118" s="1279"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78"/>
      <c r="C119" s="386" t="s">
        <v>800</v>
      </c>
      <c r="D119" s="387">
        <f>'4'!N36</f>
        <v>0</v>
      </c>
      <c r="E119" s="1279">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77">
        <f>'4'!L37</f>
        <v>0</v>
      </c>
      <c r="C120" s="384" t="s">
        <v>799</v>
      </c>
      <c r="D120" s="385">
        <f>'4'!N37</f>
        <v>0</v>
      </c>
      <c r="E120" s="1279"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78"/>
      <c r="C121" s="386" t="s">
        <v>800</v>
      </c>
      <c r="D121" s="387">
        <f>'4'!N38</f>
        <v>0</v>
      </c>
      <c r="E121" s="1279">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77">
        <f>'4'!L39</f>
        <v>0</v>
      </c>
      <c r="C122" s="384" t="s">
        <v>799</v>
      </c>
      <c r="D122" s="385">
        <f>'4'!N39</f>
        <v>0</v>
      </c>
      <c r="E122" s="1279"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78"/>
      <c r="C123" s="386" t="s">
        <v>800</v>
      </c>
      <c r="D123" s="387">
        <f>'4'!N40</f>
        <v>0</v>
      </c>
      <c r="E123" s="1279">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77">
        <f>'4'!L41</f>
        <v>0</v>
      </c>
      <c r="C124" s="384" t="s">
        <v>799</v>
      </c>
      <c r="D124" s="385">
        <f>'4'!N41</f>
        <v>0</v>
      </c>
      <c r="E124" s="1279"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78"/>
      <c r="C125" s="386" t="s">
        <v>800</v>
      </c>
      <c r="D125" s="387">
        <f>'4'!N42</f>
        <v>0</v>
      </c>
      <c r="E125" s="1279">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77">
        <f>'4'!L43</f>
        <v>0</v>
      </c>
      <c r="C126" s="384" t="s">
        <v>799</v>
      </c>
      <c r="D126" s="385">
        <f>'4'!N43</f>
        <v>0</v>
      </c>
      <c r="E126" s="1279"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81"/>
      <c r="C127" s="386" t="s">
        <v>800</v>
      </c>
      <c r="D127" s="387">
        <f>'4'!N44</f>
        <v>0</v>
      </c>
      <c r="E127" s="1279">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80">
        <f>'4'!Q5</f>
        <v>0</v>
      </c>
      <c r="C129" s="384" t="s">
        <v>799</v>
      </c>
      <c r="D129" s="385">
        <f>'4'!S5</f>
        <v>0</v>
      </c>
      <c r="E129" s="1279"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78"/>
      <c r="C130" s="386" t="s">
        <v>800</v>
      </c>
      <c r="D130" s="387">
        <f>'4'!S6</f>
        <v>0</v>
      </c>
      <c r="E130" s="1279">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77">
        <f>'4'!Q7</f>
        <v>0</v>
      </c>
      <c r="C131" s="384" t="s">
        <v>799</v>
      </c>
      <c r="D131" s="385">
        <f>'4'!S7</f>
        <v>0</v>
      </c>
      <c r="E131" s="1279"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78"/>
      <c r="C132" s="386" t="s">
        <v>800</v>
      </c>
      <c r="D132" s="387">
        <f>'4'!S8</f>
        <v>0</v>
      </c>
      <c r="E132" s="1279">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77">
        <f>'4'!Q9</f>
        <v>0</v>
      </c>
      <c r="C133" s="384" t="s">
        <v>799</v>
      </c>
      <c r="D133" s="385">
        <f>'4'!S9</f>
        <v>0</v>
      </c>
      <c r="E133" s="1279"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78"/>
      <c r="C134" s="386" t="s">
        <v>800</v>
      </c>
      <c r="D134" s="387">
        <f>'4'!S10</f>
        <v>0</v>
      </c>
      <c r="E134" s="1279">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77">
        <f>'4'!Q11</f>
        <v>0</v>
      </c>
      <c r="C135" s="384" t="s">
        <v>799</v>
      </c>
      <c r="D135" s="385">
        <f>'4'!S11</f>
        <v>0</v>
      </c>
      <c r="E135" s="1279"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78"/>
      <c r="C136" s="386" t="s">
        <v>800</v>
      </c>
      <c r="D136" s="387">
        <f>'4'!S12</f>
        <v>0</v>
      </c>
      <c r="E136" s="1279">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77">
        <f>'4'!Q13</f>
        <v>0</v>
      </c>
      <c r="C137" s="384" t="s">
        <v>799</v>
      </c>
      <c r="D137" s="385">
        <f>'4'!S13</f>
        <v>0</v>
      </c>
      <c r="E137" s="1279"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78"/>
      <c r="C138" s="386" t="s">
        <v>800</v>
      </c>
      <c r="D138" s="387">
        <f>'4'!S14</f>
        <v>0</v>
      </c>
      <c r="E138" s="1279">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77">
        <f>'4'!Q15</f>
        <v>0</v>
      </c>
      <c r="C139" s="384" t="s">
        <v>799</v>
      </c>
      <c r="D139" s="385">
        <f>'4'!S15</f>
        <v>0</v>
      </c>
      <c r="E139" s="1279"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78"/>
      <c r="C140" s="386" t="s">
        <v>800</v>
      </c>
      <c r="D140" s="387">
        <f>'4'!S16</f>
        <v>0</v>
      </c>
      <c r="E140" s="1279">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77">
        <f>'4'!Q17</f>
        <v>0</v>
      </c>
      <c r="C141" s="384" t="s">
        <v>799</v>
      </c>
      <c r="D141" s="385">
        <f>'4'!S17</f>
        <v>0</v>
      </c>
      <c r="E141" s="1279"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78"/>
      <c r="C142" s="386" t="s">
        <v>800</v>
      </c>
      <c r="D142" s="387">
        <f>'4'!S18</f>
        <v>0</v>
      </c>
      <c r="E142" s="1279">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77">
        <f>'4'!Q19</f>
        <v>0</v>
      </c>
      <c r="C143" s="384" t="s">
        <v>799</v>
      </c>
      <c r="D143" s="385">
        <f>'4'!S19</f>
        <v>0</v>
      </c>
      <c r="E143" s="1279"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78"/>
      <c r="C144" s="386" t="s">
        <v>800</v>
      </c>
      <c r="D144" s="387">
        <f>'4'!S20</f>
        <v>0</v>
      </c>
      <c r="E144" s="1279">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77">
        <f>'4'!Q21</f>
        <v>0</v>
      </c>
      <c r="C145" s="384" t="s">
        <v>799</v>
      </c>
      <c r="D145" s="385">
        <f>'4'!S21</f>
        <v>0</v>
      </c>
      <c r="E145" s="1279"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78"/>
      <c r="C146" s="386" t="s">
        <v>800</v>
      </c>
      <c r="D146" s="387">
        <f>'4'!S22</f>
        <v>0</v>
      </c>
      <c r="E146" s="1279">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77">
        <f>'4'!Q23</f>
        <v>0</v>
      </c>
      <c r="C147" s="384" t="s">
        <v>799</v>
      </c>
      <c r="D147" s="385">
        <f>'4'!S23</f>
        <v>0</v>
      </c>
      <c r="E147" s="1279"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81"/>
      <c r="C148" s="386" t="s">
        <v>800</v>
      </c>
      <c r="D148" s="387">
        <f>'4'!S24</f>
        <v>0</v>
      </c>
      <c r="E148" s="1279">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80">
        <f>'4'!Q25</f>
        <v>0</v>
      </c>
      <c r="C149" s="384" t="s">
        <v>799</v>
      </c>
      <c r="D149" s="385">
        <f>'4'!S25</f>
        <v>0</v>
      </c>
      <c r="E149" s="1279"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78"/>
      <c r="C150" s="386" t="s">
        <v>800</v>
      </c>
      <c r="D150" s="387">
        <f>'4'!S26</f>
        <v>0</v>
      </c>
      <c r="E150" s="1279">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77">
        <f>'4'!Q27</f>
        <v>0</v>
      </c>
      <c r="C151" s="384" t="s">
        <v>799</v>
      </c>
      <c r="D151" s="385">
        <f>'4'!S27</f>
        <v>0</v>
      </c>
      <c r="E151" s="1279"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78"/>
      <c r="C152" s="386" t="s">
        <v>800</v>
      </c>
      <c r="D152" s="387">
        <f>'4'!S28</f>
        <v>0</v>
      </c>
      <c r="E152" s="1279">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77">
        <f>'4'!Q29</f>
        <v>0</v>
      </c>
      <c r="C153" s="384" t="s">
        <v>799</v>
      </c>
      <c r="D153" s="385">
        <f>'4'!S29</f>
        <v>0</v>
      </c>
      <c r="E153" s="1279"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78"/>
      <c r="C154" s="386" t="s">
        <v>800</v>
      </c>
      <c r="D154" s="387">
        <f>'4'!S30</f>
        <v>0</v>
      </c>
      <c r="E154" s="1279">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77">
        <f>'4'!Q31</f>
        <v>0</v>
      </c>
      <c r="C155" s="384" t="s">
        <v>799</v>
      </c>
      <c r="D155" s="385">
        <f>'4'!S31</f>
        <v>0</v>
      </c>
      <c r="E155" s="1279"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78"/>
      <c r="C156" s="386" t="s">
        <v>800</v>
      </c>
      <c r="D156" s="387">
        <f>'4'!S32</f>
        <v>0</v>
      </c>
      <c r="E156" s="1279">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77">
        <f>'4'!Q33</f>
        <v>0</v>
      </c>
      <c r="C157" s="384" t="s">
        <v>799</v>
      </c>
      <c r="D157" s="385">
        <f>'4'!S33</f>
        <v>0</v>
      </c>
      <c r="E157" s="1279"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78"/>
      <c r="C158" s="386" t="s">
        <v>800</v>
      </c>
      <c r="D158" s="387">
        <f>'4'!S34</f>
        <v>0</v>
      </c>
      <c r="E158" s="1279">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77">
        <f>'4'!Q35</f>
        <v>0</v>
      </c>
      <c r="C159" s="384" t="s">
        <v>799</v>
      </c>
      <c r="D159" s="385">
        <f>'4'!S35</f>
        <v>0</v>
      </c>
      <c r="E159" s="1279"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78"/>
      <c r="C160" s="386" t="s">
        <v>800</v>
      </c>
      <c r="D160" s="387">
        <f>'4'!S36</f>
        <v>0</v>
      </c>
      <c r="E160" s="1279">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77">
        <f>'4'!Q37</f>
        <v>0</v>
      </c>
      <c r="C161" s="384" t="s">
        <v>799</v>
      </c>
      <c r="D161" s="385">
        <f>'4'!S37</f>
        <v>0</v>
      </c>
      <c r="E161" s="1279"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78"/>
      <c r="C162" s="386" t="s">
        <v>800</v>
      </c>
      <c r="D162" s="387">
        <f>'4'!S38</f>
        <v>0</v>
      </c>
      <c r="E162" s="1279">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77">
        <f>'4'!Q39</f>
        <v>0</v>
      </c>
      <c r="C163" s="384" t="s">
        <v>799</v>
      </c>
      <c r="D163" s="385">
        <f>'4'!S39</f>
        <v>0</v>
      </c>
      <c r="E163" s="1279"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78"/>
      <c r="C164" s="386" t="s">
        <v>800</v>
      </c>
      <c r="D164" s="387">
        <f>'4'!S40</f>
        <v>0</v>
      </c>
      <c r="E164" s="1279">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77">
        <f>'4'!Q41</f>
        <v>0</v>
      </c>
      <c r="C165" s="384" t="s">
        <v>799</v>
      </c>
      <c r="D165" s="385">
        <f>'4'!S41</f>
        <v>0</v>
      </c>
      <c r="E165" s="1279"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78"/>
      <c r="C166" s="386" t="s">
        <v>800</v>
      </c>
      <c r="D166" s="387">
        <f>'4'!S42</f>
        <v>0</v>
      </c>
      <c r="E166" s="1279">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77">
        <f>'4'!Q43</f>
        <v>0</v>
      </c>
      <c r="C167" s="384" t="s">
        <v>799</v>
      </c>
      <c r="D167" s="385">
        <f>'4'!S43</f>
        <v>0</v>
      </c>
      <c r="E167" s="1279"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81"/>
      <c r="C168" s="386" t="s">
        <v>800</v>
      </c>
      <c r="D168" s="387">
        <f>'4'!S44</f>
        <v>0</v>
      </c>
      <c r="E168" s="1279">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80">
        <f>'4'!V5</f>
        <v>0</v>
      </c>
      <c r="C170" s="384" t="s">
        <v>799</v>
      </c>
      <c r="D170" s="389">
        <f>'4'!X5</f>
        <v>0</v>
      </c>
      <c r="E170" s="1279"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78"/>
      <c r="C171" s="386" t="s">
        <v>800</v>
      </c>
      <c r="D171" s="390">
        <f>'4'!X6</f>
        <v>0</v>
      </c>
      <c r="E171" s="1279">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77">
        <f>'4'!V7</f>
        <v>0</v>
      </c>
      <c r="C172" s="384" t="s">
        <v>799</v>
      </c>
      <c r="D172" s="389">
        <f>'4'!X7</f>
        <v>0</v>
      </c>
      <c r="E172" s="1279"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78"/>
      <c r="C173" s="386" t="s">
        <v>800</v>
      </c>
      <c r="D173" s="390">
        <f>'4'!X8</f>
        <v>0</v>
      </c>
      <c r="E173" s="1279">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80">
        <f>'4'!V9</f>
        <v>0</v>
      </c>
      <c r="C174" s="384" t="s">
        <v>799</v>
      </c>
      <c r="D174" s="389">
        <f>'4'!X9</f>
        <v>0</v>
      </c>
      <c r="E174" s="1279"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78"/>
      <c r="C175" s="386" t="s">
        <v>800</v>
      </c>
      <c r="D175" s="390">
        <f>'4'!X10</f>
        <v>0</v>
      </c>
      <c r="E175" s="1279">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77">
        <f>'4'!V11</f>
        <v>0</v>
      </c>
      <c r="C176" s="384" t="s">
        <v>799</v>
      </c>
      <c r="D176" s="389">
        <f>'4'!X11</f>
        <v>0</v>
      </c>
      <c r="E176" s="1279"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78"/>
      <c r="C177" s="386" t="s">
        <v>800</v>
      </c>
      <c r="D177" s="390">
        <f>'4'!X12</f>
        <v>0</v>
      </c>
      <c r="E177" s="1279">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80">
        <f>'4'!V13</f>
        <v>0</v>
      </c>
      <c r="C178" s="384" t="s">
        <v>799</v>
      </c>
      <c r="D178" s="389">
        <f>'4'!X13</f>
        <v>0</v>
      </c>
      <c r="E178" s="1279"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78"/>
      <c r="C179" s="386" t="s">
        <v>800</v>
      </c>
      <c r="D179" s="390">
        <f>'4'!X14</f>
        <v>0</v>
      </c>
      <c r="E179" s="1279">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77">
        <f>'4'!V15</f>
        <v>0</v>
      </c>
      <c r="C180" s="384" t="s">
        <v>799</v>
      </c>
      <c r="D180" s="389">
        <f>'4'!X15</f>
        <v>0</v>
      </c>
      <c r="E180" s="1279"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78"/>
      <c r="C181" s="386" t="s">
        <v>800</v>
      </c>
      <c r="D181" s="390">
        <f>'4'!X16</f>
        <v>0</v>
      </c>
      <c r="E181" s="1279">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80">
        <f>'4'!V17</f>
        <v>0</v>
      </c>
      <c r="C182" s="384" t="s">
        <v>799</v>
      </c>
      <c r="D182" s="389">
        <f>'4'!X17</f>
        <v>0</v>
      </c>
      <c r="E182" s="1279"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78"/>
      <c r="C183" s="386" t="s">
        <v>800</v>
      </c>
      <c r="D183" s="390">
        <f>'4'!X18</f>
        <v>0</v>
      </c>
      <c r="E183" s="1279">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77">
        <f>'4'!V19</f>
        <v>0</v>
      </c>
      <c r="C184" s="384" t="s">
        <v>799</v>
      </c>
      <c r="D184" s="389">
        <f>'4'!X19</f>
        <v>0</v>
      </c>
      <c r="E184" s="1279"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78"/>
      <c r="C185" s="386" t="s">
        <v>800</v>
      </c>
      <c r="D185" s="390">
        <f>'4'!X20</f>
        <v>0</v>
      </c>
      <c r="E185" s="1279">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80">
        <f>'4'!V21</f>
        <v>0</v>
      </c>
      <c r="C186" s="384" t="s">
        <v>799</v>
      </c>
      <c r="D186" s="389">
        <f>'4'!X21</f>
        <v>0</v>
      </c>
      <c r="E186" s="1279"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78"/>
      <c r="C187" s="386" t="s">
        <v>800</v>
      </c>
      <c r="D187" s="390">
        <f>'4'!X22</f>
        <v>0</v>
      </c>
      <c r="E187" s="1279">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77">
        <f>'4'!V23</f>
        <v>0</v>
      </c>
      <c r="C188" s="384" t="s">
        <v>799</v>
      </c>
      <c r="D188" s="389">
        <f>'4'!X23</f>
        <v>0</v>
      </c>
      <c r="E188" s="1279"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78"/>
      <c r="C189" s="386" t="s">
        <v>800</v>
      </c>
      <c r="D189" s="390">
        <f>'4'!X24</f>
        <v>0</v>
      </c>
      <c r="E189" s="1279">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80">
        <f>'4'!V25</f>
        <v>0</v>
      </c>
      <c r="C190" s="384" t="s">
        <v>799</v>
      </c>
      <c r="D190" s="389">
        <f>'4'!X25</f>
        <v>0</v>
      </c>
      <c r="E190" s="1279"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78"/>
      <c r="C191" s="386" t="s">
        <v>800</v>
      </c>
      <c r="D191" s="390">
        <f>'4'!X26</f>
        <v>0</v>
      </c>
      <c r="E191" s="1279">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77">
        <f>'4'!V27</f>
        <v>0</v>
      </c>
      <c r="C192" s="384" t="s">
        <v>799</v>
      </c>
      <c r="D192" s="389">
        <f>'4'!X27</f>
        <v>0</v>
      </c>
      <c r="E192" s="1279"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78"/>
      <c r="C193" s="386" t="s">
        <v>800</v>
      </c>
      <c r="D193" s="390">
        <f>'4'!X28</f>
        <v>0</v>
      </c>
      <c r="E193" s="1279">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80">
        <f>'4'!V29</f>
        <v>0</v>
      </c>
      <c r="C194" s="384" t="s">
        <v>799</v>
      </c>
      <c r="D194" s="389">
        <f>'4'!X29</f>
        <v>0</v>
      </c>
      <c r="E194" s="1279"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78"/>
      <c r="C195" s="386" t="s">
        <v>800</v>
      </c>
      <c r="D195" s="390">
        <f>'4'!X30</f>
        <v>0</v>
      </c>
      <c r="E195" s="1279">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77">
        <f>'4'!V31</f>
        <v>0</v>
      </c>
      <c r="C196" s="384" t="s">
        <v>799</v>
      </c>
      <c r="D196" s="389">
        <f>'4'!X31</f>
        <v>0</v>
      </c>
      <c r="E196" s="1279"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78"/>
      <c r="C197" s="386" t="s">
        <v>800</v>
      </c>
      <c r="D197" s="390">
        <f>'4'!X32</f>
        <v>0</v>
      </c>
      <c r="E197" s="1279">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80">
        <f>'4'!V33</f>
        <v>0</v>
      </c>
      <c r="C198" s="384" t="s">
        <v>799</v>
      </c>
      <c r="D198" s="389">
        <f>'4'!X33</f>
        <v>0</v>
      </c>
      <c r="E198" s="1279"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78"/>
      <c r="C199" s="386" t="s">
        <v>800</v>
      </c>
      <c r="D199" s="390">
        <f>'4'!X34</f>
        <v>0</v>
      </c>
      <c r="E199" s="1279">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77">
        <f>'4'!V35</f>
        <v>0</v>
      </c>
      <c r="C200" s="384" t="s">
        <v>799</v>
      </c>
      <c r="D200" s="389">
        <f>'4'!X35</f>
        <v>0</v>
      </c>
      <c r="E200" s="1279"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78"/>
      <c r="C201" s="386" t="s">
        <v>800</v>
      </c>
      <c r="D201" s="390">
        <f>'4'!X36</f>
        <v>0</v>
      </c>
      <c r="E201" s="1279">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80">
        <f>'4'!V37</f>
        <v>0</v>
      </c>
      <c r="C202" s="384" t="s">
        <v>799</v>
      </c>
      <c r="D202" s="389">
        <f>'4'!X37</f>
        <v>0</v>
      </c>
      <c r="E202" s="1279"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78"/>
      <c r="C203" s="386" t="s">
        <v>800</v>
      </c>
      <c r="D203" s="390">
        <f>'4'!X38</f>
        <v>0</v>
      </c>
      <c r="E203" s="1279">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77">
        <f>'4'!V39</f>
        <v>0</v>
      </c>
      <c r="C204" s="384" t="s">
        <v>799</v>
      </c>
      <c r="D204" s="389">
        <f>'4'!X39</f>
        <v>0</v>
      </c>
      <c r="E204" s="1279"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78"/>
      <c r="C205" s="386" t="s">
        <v>800</v>
      </c>
      <c r="D205" s="390">
        <f>'4'!X40</f>
        <v>0</v>
      </c>
      <c r="E205" s="1279">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80">
        <f>'4'!V41</f>
        <v>0</v>
      </c>
      <c r="C206" s="384" t="s">
        <v>799</v>
      </c>
      <c r="D206" s="389">
        <f>'4'!X41</f>
        <v>0</v>
      </c>
      <c r="E206" s="1279"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78"/>
      <c r="C207" s="386" t="s">
        <v>800</v>
      </c>
      <c r="D207" s="390">
        <f>'4'!X42</f>
        <v>0</v>
      </c>
      <c r="E207" s="1279">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77">
        <f>'4'!V43</f>
        <v>0</v>
      </c>
      <c r="C208" s="384" t="s">
        <v>799</v>
      </c>
      <c r="D208" s="389">
        <f>'4'!X43</f>
        <v>0</v>
      </c>
      <c r="E208" s="1279"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78"/>
      <c r="C209" s="386" t="s">
        <v>800</v>
      </c>
      <c r="D209" s="390">
        <f>'4'!X44</f>
        <v>0</v>
      </c>
      <c r="E209" s="1279">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80">
        <f>'4'!AA5</f>
        <v>0</v>
      </c>
      <c r="C211" s="384" t="s">
        <v>799</v>
      </c>
      <c r="D211" s="389">
        <f>'4'!AC5</f>
        <v>0</v>
      </c>
      <c r="E211" s="1279"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78"/>
      <c r="C212" s="386" t="s">
        <v>800</v>
      </c>
      <c r="D212" s="390">
        <f>'4'!AC6</f>
        <v>0</v>
      </c>
      <c r="E212" s="1279">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77">
        <f>'4'!AA7</f>
        <v>0</v>
      </c>
      <c r="C213" s="384" t="s">
        <v>799</v>
      </c>
      <c r="D213" s="389">
        <f>'4'!AC7</f>
        <v>0</v>
      </c>
      <c r="E213" s="1279"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78"/>
      <c r="C214" s="386" t="s">
        <v>800</v>
      </c>
      <c r="D214" s="390">
        <f>'4'!AC8</f>
        <v>0</v>
      </c>
      <c r="E214" s="1279">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80">
        <f>'4'!AA9</f>
        <v>0</v>
      </c>
      <c r="C215" s="384" t="s">
        <v>799</v>
      </c>
      <c r="D215" s="389">
        <f>'4'!AC9</f>
        <v>0</v>
      </c>
      <c r="E215" s="1279"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78"/>
      <c r="C216" s="386" t="s">
        <v>800</v>
      </c>
      <c r="D216" s="390">
        <f>'4'!AC10</f>
        <v>0</v>
      </c>
      <c r="E216" s="1279">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77">
        <f>'4'!AA11</f>
        <v>0</v>
      </c>
      <c r="C217" s="384" t="s">
        <v>799</v>
      </c>
      <c r="D217" s="389">
        <f>'4'!AC11</f>
        <v>0</v>
      </c>
      <c r="E217" s="1279"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78"/>
      <c r="C218" s="386" t="s">
        <v>800</v>
      </c>
      <c r="D218" s="390">
        <f>'4'!AC12</f>
        <v>0</v>
      </c>
      <c r="E218" s="1279">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80">
        <f>'4'!AA13</f>
        <v>0</v>
      </c>
      <c r="C219" s="384" t="s">
        <v>799</v>
      </c>
      <c r="D219" s="389">
        <f>'4'!AC13</f>
        <v>0</v>
      </c>
      <c r="E219" s="1279"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78"/>
      <c r="C220" s="386" t="s">
        <v>800</v>
      </c>
      <c r="D220" s="390">
        <f>'4'!AC14</f>
        <v>0</v>
      </c>
      <c r="E220" s="1279">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77">
        <f>'4'!AA15</f>
        <v>0</v>
      </c>
      <c r="C221" s="384" t="s">
        <v>799</v>
      </c>
      <c r="D221" s="389">
        <f>'4'!AC15</f>
        <v>0</v>
      </c>
      <c r="E221" s="1279"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78"/>
      <c r="C222" s="386" t="s">
        <v>800</v>
      </c>
      <c r="D222" s="390">
        <f>'4'!AC16</f>
        <v>0</v>
      </c>
      <c r="E222" s="1279">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80">
        <f>'4'!AA17</f>
        <v>0</v>
      </c>
      <c r="C223" s="384" t="s">
        <v>799</v>
      </c>
      <c r="D223" s="389">
        <f>'4'!AC17</f>
        <v>0</v>
      </c>
      <c r="E223" s="1279"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78"/>
      <c r="C224" s="386" t="s">
        <v>800</v>
      </c>
      <c r="D224" s="390">
        <f>'4'!AC18</f>
        <v>0</v>
      </c>
      <c r="E224" s="1279">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77">
        <f>'4'!AA19</f>
        <v>0</v>
      </c>
      <c r="C225" s="384" t="s">
        <v>799</v>
      </c>
      <c r="D225" s="389">
        <f>'4'!AC19</f>
        <v>0</v>
      </c>
      <c r="E225" s="1279"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78"/>
      <c r="C226" s="386" t="s">
        <v>800</v>
      </c>
      <c r="D226" s="390">
        <f>'4'!AC20</f>
        <v>0</v>
      </c>
      <c r="E226" s="1279">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80">
        <f>'4'!AA21</f>
        <v>0</v>
      </c>
      <c r="C227" s="384" t="s">
        <v>799</v>
      </c>
      <c r="D227" s="389">
        <f>'4'!AC21</f>
        <v>0</v>
      </c>
      <c r="E227" s="1279"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78"/>
      <c r="C228" s="386" t="s">
        <v>800</v>
      </c>
      <c r="D228" s="390">
        <f>'4'!AC22</f>
        <v>0</v>
      </c>
      <c r="E228" s="1279">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77">
        <f>'4'!AA23</f>
        <v>0</v>
      </c>
      <c r="C229" s="384" t="s">
        <v>799</v>
      </c>
      <c r="D229" s="389">
        <f>'4'!AC23</f>
        <v>0</v>
      </c>
      <c r="E229" s="1279"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78"/>
      <c r="C230" s="386" t="s">
        <v>800</v>
      </c>
      <c r="D230" s="390">
        <f>'4'!AC24</f>
        <v>0</v>
      </c>
      <c r="E230" s="1279">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80">
        <f>'4'!AA25</f>
        <v>0</v>
      </c>
      <c r="C231" s="384" t="s">
        <v>799</v>
      </c>
      <c r="D231" s="389">
        <f>'4'!AC25</f>
        <v>0</v>
      </c>
      <c r="E231" s="1279"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78"/>
      <c r="C232" s="386" t="s">
        <v>800</v>
      </c>
      <c r="D232" s="390">
        <f>'4'!AC26</f>
        <v>0</v>
      </c>
      <c r="E232" s="1279">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77">
        <f>'4'!AA27</f>
        <v>0</v>
      </c>
      <c r="C233" s="384" t="s">
        <v>799</v>
      </c>
      <c r="D233" s="389">
        <f>'4'!AC27</f>
        <v>0</v>
      </c>
      <c r="E233" s="1279"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78"/>
      <c r="C234" s="386" t="s">
        <v>800</v>
      </c>
      <c r="D234" s="390">
        <f>'4'!AC28</f>
        <v>0</v>
      </c>
      <c r="E234" s="1279">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80">
        <f>'4'!AA29</f>
        <v>0</v>
      </c>
      <c r="C235" s="384" t="s">
        <v>799</v>
      </c>
      <c r="D235" s="389">
        <f>'4'!AC29</f>
        <v>0</v>
      </c>
      <c r="E235" s="1279"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78"/>
      <c r="C236" s="386" t="s">
        <v>800</v>
      </c>
      <c r="D236" s="390">
        <f>'4'!AC30</f>
        <v>0</v>
      </c>
      <c r="E236" s="1279">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77">
        <f>'4'!AA31</f>
        <v>0</v>
      </c>
      <c r="C237" s="384" t="s">
        <v>799</v>
      </c>
      <c r="D237" s="389">
        <f>'4'!AC31</f>
        <v>0</v>
      </c>
      <c r="E237" s="1279"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78"/>
      <c r="C238" s="386" t="s">
        <v>800</v>
      </c>
      <c r="D238" s="390">
        <f>'4'!AC32</f>
        <v>0</v>
      </c>
      <c r="E238" s="1279">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80">
        <f>'4'!AA33</f>
        <v>0</v>
      </c>
      <c r="C239" s="384" t="s">
        <v>799</v>
      </c>
      <c r="D239" s="389">
        <f>'4'!AC33</f>
        <v>0</v>
      </c>
      <c r="E239" s="1279"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78"/>
      <c r="C240" s="386" t="s">
        <v>800</v>
      </c>
      <c r="D240" s="390">
        <f>'4'!AC34</f>
        <v>0</v>
      </c>
      <c r="E240" s="1279">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77">
        <f>'4'!AA35</f>
        <v>0</v>
      </c>
      <c r="C241" s="384" t="s">
        <v>799</v>
      </c>
      <c r="D241" s="389">
        <f>'4'!AC35</f>
        <v>0</v>
      </c>
      <c r="E241" s="1279"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78"/>
      <c r="C242" s="386" t="s">
        <v>800</v>
      </c>
      <c r="D242" s="390">
        <f>'4'!AC36</f>
        <v>0</v>
      </c>
      <c r="E242" s="1279">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80">
        <f>'4'!AA37</f>
        <v>0</v>
      </c>
      <c r="C243" s="384" t="s">
        <v>799</v>
      </c>
      <c r="D243" s="389">
        <f>'4'!AC37</f>
        <v>0</v>
      </c>
      <c r="E243" s="1279"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78"/>
      <c r="C244" s="386" t="s">
        <v>800</v>
      </c>
      <c r="D244" s="390">
        <f>'4'!AC38</f>
        <v>0</v>
      </c>
      <c r="E244" s="1279">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77">
        <f>'4'!AA39</f>
        <v>0</v>
      </c>
      <c r="C245" s="384" t="s">
        <v>799</v>
      </c>
      <c r="D245" s="389">
        <f>'4'!AC39</f>
        <v>0</v>
      </c>
      <c r="E245" s="1279"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78"/>
      <c r="C246" s="386" t="s">
        <v>800</v>
      </c>
      <c r="D246" s="390">
        <f>'4'!AC40</f>
        <v>0</v>
      </c>
      <c r="E246" s="1279">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80">
        <f>'4'!AA41</f>
        <v>0</v>
      </c>
      <c r="C247" s="384" t="s">
        <v>799</v>
      </c>
      <c r="D247" s="389">
        <f>'4'!AC41</f>
        <v>0</v>
      </c>
      <c r="E247" s="1279"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78"/>
      <c r="C248" s="386" t="s">
        <v>800</v>
      </c>
      <c r="D248" s="390">
        <f>'4'!AC42</f>
        <v>0</v>
      </c>
      <c r="E248" s="1279">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77">
        <f>'4'!AA43</f>
        <v>0</v>
      </c>
      <c r="C249" s="384" t="s">
        <v>799</v>
      </c>
      <c r="D249" s="389">
        <f>'4'!AC43</f>
        <v>0</v>
      </c>
      <c r="E249" s="1279"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78"/>
      <c r="C250" s="386" t="s">
        <v>800</v>
      </c>
      <c r="D250" s="390">
        <f>'4'!AC44</f>
        <v>0</v>
      </c>
      <c r="E250" s="1279">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14:B15"/>
    <mergeCell ref="E14:E15"/>
    <mergeCell ref="C4:D4"/>
    <mergeCell ref="B6:B7"/>
    <mergeCell ref="E6:E7"/>
    <mergeCell ref="B8:B9"/>
    <mergeCell ref="E8:E9"/>
    <mergeCell ref="B3:E3"/>
    <mergeCell ref="B10:B11"/>
    <mergeCell ref="E10:E11"/>
    <mergeCell ref="B12:B13"/>
    <mergeCell ref="E12:E13"/>
    <mergeCell ref="B22:B23"/>
    <mergeCell ref="E22:E23"/>
    <mergeCell ref="B24:B25"/>
    <mergeCell ref="E24:E25"/>
    <mergeCell ref="B26:B27"/>
    <mergeCell ref="E26:E27"/>
    <mergeCell ref="B16:B17"/>
    <mergeCell ref="E16:E17"/>
    <mergeCell ref="B18:B19"/>
    <mergeCell ref="E18:E19"/>
    <mergeCell ref="B20:B21"/>
    <mergeCell ref="E20:E21"/>
    <mergeCell ref="B34:B35"/>
    <mergeCell ref="E34:E35"/>
    <mergeCell ref="B36:B37"/>
    <mergeCell ref="E36:E37"/>
    <mergeCell ref="B38:B39"/>
    <mergeCell ref="E38:E39"/>
    <mergeCell ref="B28:B29"/>
    <mergeCell ref="E28:E29"/>
    <mergeCell ref="B30:B31"/>
    <mergeCell ref="E30:E31"/>
    <mergeCell ref="B32:B33"/>
    <mergeCell ref="E32:E33"/>
    <mergeCell ref="B47:B48"/>
    <mergeCell ref="E47:E48"/>
    <mergeCell ref="B49:B50"/>
    <mergeCell ref="E49:E50"/>
    <mergeCell ref="B51:B52"/>
    <mergeCell ref="E51:E52"/>
    <mergeCell ref="B40:B41"/>
    <mergeCell ref="E40:E41"/>
    <mergeCell ref="B42:B43"/>
    <mergeCell ref="E42:E43"/>
    <mergeCell ref="B44:B45"/>
    <mergeCell ref="E44:E45"/>
    <mergeCell ref="B59:B60"/>
    <mergeCell ref="E59:E60"/>
    <mergeCell ref="B61:B62"/>
    <mergeCell ref="E61:E62"/>
    <mergeCell ref="B63:B64"/>
    <mergeCell ref="E63:E64"/>
    <mergeCell ref="B53:B54"/>
    <mergeCell ref="E53:E54"/>
    <mergeCell ref="B55:B56"/>
    <mergeCell ref="E55:E56"/>
    <mergeCell ref="B57:B58"/>
    <mergeCell ref="E57:E58"/>
    <mergeCell ref="B71:B72"/>
    <mergeCell ref="E71:E72"/>
    <mergeCell ref="B73:B74"/>
    <mergeCell ref="E73:E74"/>
    <mergeCell ref="B75:B76"/>
    <mergeCell ref="E75:E76"/>
    <mergeCell ref="B65:B66"/>
    <mergeCell ref="E65:E66"/>
    <mergeCell ref="B67:B68"/>
    <mergeCell ref="E67:E68"/>
    <mergeCell ref="B69:B70"/>
    <mergeCell ref="E69:E70"/>
    <mergeCell ref="B83:B84"/>
    <mergeCell ref="E83:E84"/>
    <mergeCell ref="B85:B86"/>
    <mergeCell ref="E85:E86"/>
    <mergeCell ref="B88:B89"/>
    <mergeCell ref="E88:E89"/>
    <mergeCell ref="B77:B78"/>
    <mergeCell ref="E77:E78"/>
    <mergeCell ref="B79:B80"/>
    <mergeCell ref="E79:E80"/>
    <mergeCell ref="B81:B82"/>
    <mergeCell ref="E81:E82"/>
    <mergeCell ref="B96:B97"/>
    <mergeCell ref="E96:E97"/>
    <mergeCell ref="B98:B99"/>
    <mergeCell ref="E98:E99"/>
    <mergeCell ref="B100:B101"/>
    <mergeCell ref="E100:E101"/>
    <mergeCell ref="B90:B91"/>
    <mergeCell ref="E90:E91"/>
    <mergeCell ref="B92:B93"/>
    <mergeCell ref="E92:E93"/>
    <mergeCell ref="B94:B95"/>
    <mergeCell ref="E94:E95"/>
    <mergeCell ref="B108:B109"/>
    <mergeCell ref="E108:E109"/>
    <mergeCell ref="B110:B111"/>
    <mergeCell ref="E110:E111"/>
    <mergeCell ref="B112:B113"/>
    <mergeCell ref="E112:E113"/>
    <mergeCell ref="B102:B103"/>
    <mergeCell ref="E102:E103"/>
    <mergeCell ref="B104:B105"/>
    <mergeCell ref="E104:E105"/>
    <mergeCell ref="B106:B107"/>
    <mergeCell ref="E106:E107"/>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94:B195"/>
    <mergeCell ref="E194:E195"/>
    <mergeCell ref="B196:B197"/>
    <mergeCell ref="E196:E197"/>
    <mergeCell ref="B198:B199"/>
    <mergeCell ref="E198:E199"/>
    <mergeCell ref="B188:B189"/>
    <mergeCell ref="E188:E189"/>
    <mergeCell ref="B190:B191"/>
    <mergeCell ref="E190:E191"/>
    <mergeCell ref="B192:B193"/>
    <mergeCell ref="E192:E193"/>
    <mergeCell ref="B206:B207"/>
    <mergeCell ref="E206:E207"/>
    <mergeCell ref="B208:B209"/>
    <mergeCell ref="E208:E209"/>
    <mergeCell ref="B211:B212"/>
    <mergeCell ref="E211:E212"/>
    <mergeCell ref="B200:B201"/>
    <mergeCell ref="E200:E201"/>
    <mergeCell ref="B202:B203"/>
    <mergeCell ref="E202:E203"/>
    <mergeCell ref="B204:B205"/>
    <mergeCell ref="E204:E205"/>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Hasil</v>
      </c>
      <c r="C1" s="1288" t="str">
        <f>Results_V2!Q27</f>
        <v>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v>
      </c>
      <c r="D1" s="1288"/>
      <c r="E1" s="1288"/>
      <c r="F1" s="1288"/>
      <c r="G1" s="1288"/>
      <c r="H1" s="1288"/>
      <c r="I1" s="1288"/>
      <c r="J1" s="1288"/>
      <c r="K1" s="128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88"/>
      <c r="D2" s="1288"/>
      <c r="E2" s="1288"/>
      <c r="F2" s="1288"/>
      <c r="G2" s="1288"/>
      <c r="H2" s="1288"/>
      <c r="I2" s="1288"/>
      <c r="J2" s="1288"/>
      <c r="K2" s="1288"/>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89" t="str">
        <f>Results_V2!Q30</f>
        <v>Selamat! Anda telah menyelesaikan Matriks Gaji Anda. Di halaman ini, Anda akan menemukan empat tabel hasil ringkasannya. Jika Anda berminat mendapatkan visualisasi lengkap hasil tersebut, sama dengan grafik di bawah ini, harap kirim email ke IDH di: 
livingwagematrix@idhtrade.org</v>
      </c>
      <c r="P3" s="1290"/>
      <c r="Q3" s="1290"/>
      <c r="R3" s="1290"/>
      <c r="S3" s="1290"/>
      <c r="T3" s="1290"/>
      <c r="U3" s="1290"/>
      <c r="V3" s="1290"/>
      <c r="W3" s="1291"/>
    </row>
    <row r="4" spans="2:48" ht="31" customHeight="1">
      <c r="B4" s="559" t="str">
        <f>INDEX(Languages1!$C$1:$AB$1998,MATCH(Results_V2!B4,Languages1!$C$1:$C$1998,0),MATCH('1'!$C$5,Languages1!$C$1:$AB$1,0))</f>
        <v>Masukkan Metodologi Tolok Ukur Upah Layak</v>
      </c>
      <c r="C4" s="560"/>
      <c r="E4" s="1287" t="str">
        <f>INDEX(Languages1!$C$1:$AB$1998,MATCH(Results_V2!E4,Languages1!$C$1:$C$1998,0),MATCH('1'!$C$5,Languages1!$C$1:$AB$1,0))</f>
        <v>Tabel 4: Hasil Terperinci</v>
      </c>
      <c r="F4" s="1287"/>
      <c r="G4" s="1287"/>
      <c r="H4" s="1287"/>
      <c r="I4" s="1287"/>
      <c r="J4" s="1287"/>
      <c r="K4" s="1287"/>
      <c r="L4" s="561"/>
      <c r="M4" s="562"/>
      <c r="O4" s="1292"/>
      <c r="P4" s="1293"/>
      <c r="Q4" s="1293"/>
      <c r="R4" s="1293"/>
      <c r="S4" s="1293"/>
      <c r="T4" s="1293"/>
      <c r="U4" s="1293"/>
      <c r="V4" s="1293"/>
      <c r="W4" s="1294"/>
    </row>
    <row r="5" spans="2:48" ht="53.5" customHeight="1">
      <c r="B5" s="559" t="str">
        <f>INDEX(Languages1!$C$1:$AB$1998,MATCH(Results_V2!B5,Languages1!$C$1:$C$1998,0),MATCH('1'!$C$5,Languages1!$C$1:$AB$1,0))</f>
        <v>Masukkan Perkiraan Tolok Ukur Upah Layak Bulanan Bruto</v>
      </c>
      <c r="C5" s="560"/>
      <c r="E5" s="559" t="str">
        <f>INDEX(Languages1!$C$1:$AB$1998,MATCH(Results_V2!E5,Languages1!$C$1:$C$1998,0),MATCH('1'!$C$5,Languages1!$C$1:$AB$1,0))</f>
        <v>Kategori Kerja</v>
      </c>
      <c r="F5" s="563" t="str">
        <f>INDEX(Languages1!$C$1:$AB$1998,MATCH(Results_V2!F5,Languages1!$C$1:$C$1998,0),MATCH('1'!$C$5,Languages1!$C$1:$AB$1,0))</f>
        <v>Jumlah Pekerja</v>
      </c>
      <c r="G5" s="564" t="str">
        <f>INDEX(Languages1!$C$1:$AB$1998,MATCH(Results_V2!G5,Languages1!C1:C1998,0),MATCH('1'!C5,Languages1!C1:AB1,0))</f>
        <v>Tunjangan bulanan setara barang (tidak melebihi 30%)</v>
      </c>
      <c r="H5" s="564" t="str">
        <f>INDEX(Languages1!$C$1:$AB$1998,MATCH(Results_V2!H5,Languages1!C1:C1998,0),MATCH('1'!C5,Languages1!C1:AB1,0))</f>
        <v>Bonus yang disesuaikan per bulan</v>
      </c>
      <c r="I5" s="564" t="str">
        <f>INDEX(Languages1!$C$1:$AB$1998,MATCH(Results_V2!I5,Languages1!C1:C1998,0),MATCH('1'!C5,Languages1!C1:AB1,0))</f>
        <v>Upah bulanan</v>
      </c>
      <c r="J5" s="563" t="str">
        <f>INDEX(Languages1!$C$1:$AB$1998,MATCH(Results_V2!J5,Languages1!$C$1:$C$1998,0),MATCH('1'!$C$5,Languages1!$C$1:$AB$1,0))</f>
        <v>Total remunerasi</v>
      </c>
      <c r="K5" s="563" t="str">
        <f>INDEX(Languages1!$C$1:$AB$1998,MATCH(Results_V2!K5,Languages1!$C$1:$C$1998,0),MATCH('1'!$C$5,Languages1!$C$1:$AB$1,0))</f>
        <v>Selisih Upah Layak</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Selisih Upah Layak (Tidak Melebihi 30%)</v>
      </c>
      <c r="O5" s="1284" t="s">
        <v>1744</v>
      </c>
      <c r="P5" s="1285"/>
      <c r="Q5" s="1285"/>
      <c r="R5" s="1285"/>
      <c r="S5" s="1285"/>
      <c r="T5" s="1285"/>
      <c r="U5" s="1285"/>
      <c r="V5" s="1285"/>
      <c r="W5" s="1286"/>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Tabel 1: Ringkasan Pemegang Sertifikat</v>
      </c>
      <c r="C7" s="574"/>
      <c r="D7" s="567"/>
      <c r="E7" s="575"/>
      <c r="F7" s="576"/>
      <c r="G7" s="577"/>
      <c r="H7" s="578" t="str">
        <f>'5'!B7</f>
        <v xml:space="preserve">Kawasan Kerja: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Nama Pemegang Sertifikat</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Narahubung</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Nomor Telepon</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Email</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Negara Pemegang Sertifikat</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Minggu Kerja Standar</v>
      </c>
      <c r="C13" s="871" t="str">
        <f>IFERROR(Workweek&amp;" hours","")</f>
        <v>45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Wilayah Pemegang Sertifikat</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Lokasi Pemegang Sertifikat</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Luasan Produksi (ha)</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Tanaman</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Varietas yang ditanam</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Unit Produksi</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Produksi Total Tahunan</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Sertifikasi dan Standar</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Tahun pengumpulan data</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Jumlah Musim Panen</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Tabel 2: Ringkasan Hasil</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Sumber Tolok Ukur Upah Layak (LW)</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Tolok Ukur Upah Layak</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Mata uang</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Total jumlah pekerja</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c r="B31" s="559" t="str">
        <f>INDEX(Languages1!$C$1:$AB$1998,MATCH(Results_V2!B31,Languages1!$C$1:$C$1998,0),MATCH('1'!$C$5,Languages1!$C$1:$AB$1,0))</f>
        <v>Pekerja hanya dengan upah di bawah LW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Pekerja hanya dengan upah di bawah LW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Pekerja dengan semua remunerasi di bawah LW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Pekerja dengan semua remunerasi di bawah LW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Ukuran rata-rata selisih upah layak (% dari LW)</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c r="B36" s="559" t="str">
        <f>INDEX(Languages1!$C$1:$AB$1998,MATCH(Results_V2!B36,Languages1!$C$1:$C$1998,0),MATCH('1'!$C$5,Languages1!$C$1:$AB$1,0))</f>
        <v>Rata-rata % dari total upah yang dibayar dalam tunjangan setara barang</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Tabel 3: Gender</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Total jumlah laki-laki</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Total jumlah perempuan</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Laki-laki dengan selisih LW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Laki-laki dengan selisih LW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Perempuan dengan selisih LW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Perempuan dengan selisih LW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ukuran rata-rata selisih LW untuk laki-laki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ukuran rata-rata selisih LW untuk perempuan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Kawasan Kerja: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Kawasan Kerja: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Kawasan Kerja: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Kawasan Kerja: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Kawasan Kerja: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24" t="str">
        <f>" Living Wage and source ("&amp;'3'!D4&amp;")"</f>
        <v xml:space="preserve"> Living Wage and source ()</v>
      </c>
      <c r="C3" s="1325"/>
      <c r="D3" s="968">
        <f>'8'!C5</f>
        <v>0</v>
      </c>
      <c r="E3" s="1305">
        <f>'8'!C4</f>
        <v>0</v>
      </c>
      <c r="F3" s="1306"/>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310" t="s">
        <v>129</v>
      </c>
      <c r="C5" s="1310"/>
      <c r="D5" s="1310"/>
      <c r="E5" s="1310"/>
      <c r="F5" s="1310"/>
      <c r="G5" s="984"/>
      <c r="H5" s="1313" t="s">
        <v>128</v>
      </c>
      <c r="I5" s="1314"/>
      <c r="J5" s="1314"/>
      <c r="K5" s="1314"/>
      <c r="L5" s="1314"/>
      <c r="M5" s="1315"/>
      <c r="N5" s="984"/>
      <c r="O5" s="1311" t="s">
        <v>156</v>
      </c>
      <c r="P5" s="1312"/>
      <c r="Q5" s="1312"/>
      <c r="R5" s="1312"/>
      <c r="S5" s="1312"/>
      <c r="T5" s="1303" t="s">
        <v>162</v>
      </c>
      <c r="U5" s="1303"/>
      <c r="V5" s="1303"/>
      <c r="W5" s="1303"/>
      <c r="X5" s="1303"/>
      <c r="Y5" s="984"/>
      <c r="Z5" s="1308" t="str">
        <f>IF('2'!E22&gt;1,"Season Two "," ")</f>
        <v xml:space="preserve">Season Two </v>
      </c>
      <c r="AA5" s="1309"/>
      <c r="AB5" s="1309"/>
      <c r="AC5" s="1309"/>
      <c r="AD5" s="1309"/>
      <c r="AE5" s="1303" t="s">
        <v>163</v>
      </c>
      <c r="AF5" s="1303"/>
      <c r="AG5" s="1303"/>
      <c r="AH5" s="1303"/>
      <c r="AI5" s="1303"/>
      <c r="AJ5" s="984"/>
      <c r="AK5" s="1316" t="str">
        <f>IF('2'!E22&gt;2,"Season Three"," ")</f>
        <v>Season Three</v>
      </c>
      <c r="AL5" s="1317"/>
      <c r="AM5" s="1317"/>
      <c r="AN5" s="1317"/>
      <c r="AO5" s="1318"/>
      <c r="AP5" s="1319" t="s">
        <v>164</v>
      </c>
      <c r="AQ5" s="1320"/>
      <c r="AR5" s="1320"/>
      <c r="AS5" s="1320"/>
      <c r="AT5" s="1321"/>
      <c r="AU5" s="984"/>
      <c r="AV5" s="1322" t="str">
        <f>IF('2'!E22&gt;3,"Season Four", " ")</f>
        <v>Season Four</v>
      </c>
      <c r="AW5" s="1323"/>
      <c r="AX5" s="1323"/>
      <c r="AY5" s="1323"/>
      <c r="AZ5" s="1323"/>
      <c r="BA5" s="1303" t="s">
        <v>165</v>
      </c>
      <c r="BB5" s="1303"/>
      <c r="BC5" s="1303"/>
      <c r="BD5" s="1303"/>
      <c r="BE5" s="1303"/>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303" t="s">
        <v>643</v>
      </c>
      <c r="CL5" s="1303"/>
      <c r="CM5" s="1303"/>
      <c r="CN5" s="1303"/>
      <c r="CO5" s="1303"/>
      <c r="CP5" s="1303"/>
      <c r="CQ5" s="1001"/>
      <c r="CR5" s="1304" t="s">
        <v>646</v>
      </c>
      <c r="CS5" s="1304"/>
      <c r="CT5" s="1304"/>
      <c r="CU5" s="1304"/>
      <c r="CV5" s="1304"/>
      <c r="CW5" s="999"/>
      <c r="CX5" s="1299" t="s">
        <v>136</v>
      </c>
      <c r="CY5" s="1300"/>
      <c r="CZ5" s="1300"/>
      <c r="DA5" s="1301"/>
    </row>
    <row r="6" spans="1:108" s="67" customFormat="1" ht="61.5" customHeight="1">
      <c r="A6" s="1085"/>
      <c r="B6" s="1002" t="s">
        <v>0</v>
      </c>
      <c r="C6" s="1002" t="s">
        <v>4166</v>
      </c>
      <c r="D6" s="1307" t="s">
        <v>15</v>
      </c>
      <c r="E6" s="1307"/>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v>
      </c>
      <c r="BT6" s="1024" t="s">
        <v>725</v>
      </c>
      <c r="BU6" s="1004"/>
      <c r="BV6" s="1025" t="str">
        <f>"Does job category receive "&amp;BV5&amp;"?"</f>
        <v>Does job category receive Healthcare?</v>
      </c>
      <c r="BW6" s="1025" t="s">
        <v>4163</v>
      </c>
      <c r="BX6" s="1025" t="str">
        <f>"Value per worker per month ("&amp;'3'!$D$4&amp;")"</f>
        <v>Value per worker per month ()</v>
      </c>
      <c r="BY6" s="1025" t="s">
        <v>725</v>
      </c>
      <c r="BZ6" s="1004"/>
      <c r="CA6" s="1026" t="str">
        <f>"Does job category receive "&amp;CA5&amp;"?"</f>
        <v>Does job category receive Children's education?</v>
      </c>
      <c r="CB6" s="1026" t="s">
        <v>4164</v>
      </c>
      <c r="CC6" s="1026" t="str">
        <f>"Value per worker per month ("&amp;'3'!$D$4&amp;")"</f>
        <v>Value per worker per month ()</v>
      </c>
      <c r="CD6" s="1022" t="s">
        <v>725</v>
      </c>
      <c r="CE6" s="1027"/>
      <c r="CF6" s="1023" t="str">
        <f>"Does job category receive "&amp;CF5&amp;"?"</f>
        <v>Does job category receive Child care?</v>
      </c>
      <c r="CG6" s="1023" t="s">
        <v>4165</v>
      </c>
      <c r="CH6" s="1023" t="str">
        <f>"Value per worker per month ("&amp;'3'!$D$4&amp;")"</f>
        <v>Value per worker per month ()</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302">
        <f>'4'!B5</f>
        <v>0</v>
      </c>
      <c r="C8" s="1038" t="str">
        <f>INDEX(Languages2!$B$12:$Z$13,MATCH(' '!D8,Languages2!$B$12:$B$13,0),MATCH('1'!$C$5,Languages2!$B$1:$Z$1,0))</f>
        <v>Laki-laki</v>
      </c>
      <c r="D8" s="1038" t="s">
        <v>799</v>
      </c>
      <c r="E8" s="1039">
        <f>'4'!D5</f>
        <v>0</v>
      </c>
      <c r="F8" s="1297"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98"/>
      <c r="C9" s="1051" t="str">
        <f>INDEX(Languages2!$B$12:$Z$13,MATCH(' '!D9,Languages2!$B$12:$B$13,0),MATCH('1'!$C$5,Languages2!$B$1:$Z$1,0))</f>
        <v>Perempuan</v>
      </c>
      <c r="D9" s="1051" t="s">
        <v>800</v>
      </c>
      <c r="E9" s="1052">
        <f>'4'!D6</f>
        <v>0</v>
      </c>
      <c r="F9" s="1297">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95">
        <f>'4'!B7</f>
        <v>0</v>
      </c>
      <c r="C10" s="1038" t="str">
        <f>INDEX(Languages2!$B$12:$Z$13,MATCH(' '!D10,Languages2!$B$12:$B$13,0),MATCH('1'!$C$5,Languages2!$B$1:$Z$1,0))</f>
        <v>Laki-laki</v>
      </c>
      <c r="D10" s="1038" t="s">
        <v>799</v>
      </c>
      <c r="E10" s="1058">
        <f>'4'!D7</f>
        <v>0</v>
      </c>
      <c r="F10" s="1297"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98"/>
      <c r="C11" s="1051" t="str">
        <f>INDEX(Languages2!$B$12:$Z$13,MATCH(' '!D11,Languages2!$B$12:$B$13,0),MATCH('1'!$C$5,Languages2!$B$1:$Z$1,0))</f>
        <v>Perempuan</v>
      </c>
      <c r="D11" s="1051" t="s">
        <v>800</v>
      </c>
      <c r="E11" s="1052">
        <f>'4'!D8</f>
        <v>0</v>
      </c>
      <c r="F11" s="1297">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95">
        <f>'4'!B9</f>
        <v>0</v>
      </c>
      <c r="C12" s="1038" t="str">
        <f>INDEX(Languages2!$B$12:$Z$13,MATCH(' '!D12,Languages2!$B$12:$B$13,0),MATCH('1'!$C$5,Languages2!$B$1:$Z$1,0))</f>
        <v>Laki-laki</v>
      </c>
      <c r="D12" s="1038" t="s">
        <v>799</v>
      </c>
      <c r="E12" s="1058">
        <f>'4'!D9</f>
        <v>0</v>
      </c>
      <c r="F12" s="1297"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98"/>
      <c r="C13" s="1051" t="str">
        <f>INDEX(Languages2!$B$12:$Z$13,MATCH(' '!D13,Languages2!$B$12:$B$13,0),MATCH('1'!$C$5,Languages2!$B$1:$Z$1,0))</f>
        <v>Perempuan</v>
      </c>
      <c r="D13" s="1051" t="s">
        <v>800</v>
      </c>
      <c r="E13" s="1052">
        <f>'4'!D10</f>
        <v>0</v>
      </c>
      <c r="F13" s="1297">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95">
        <f>'4'!B11</f>
        <v>0</v>
      </c>
      <c r="C14" s="1038" t="str">
        <f>INDEX(Languages2!$B$12:$Z$13,MATCH(' '!D14,Languages2!$B$12:$B$13,0),MATCH('1'!$C$5,Languages2!$B$1:$Z$1,0))</f>
        <v>Laki-laki</v>
      </c>
      <c r="D14" s="1038" t="s">
        <v>799</v>
      </c>
      <c r="E14" s="1058">
        <f>'4'!D11</f>
        <v>0</v>
      </c>
      <c r="F14" s="1297"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98"/>
      <c r="C15" s="1051" t="str">
        <f>INDEX(Languages2!$B$12:$Z$13,MATCH(' '!D15,Languages2!$B$12:$B$13,0),MATCH('1'!$C$5,Languages2!$B$1:$Z$1,0))</f>
        <v>Perempuan</v>
      </c>
      <c r="D15" s="1051" t="s">
        <v>800</v>
      </c>
      <c r="E15" s="1052">
        <f>'4'!D12</f>
        <v>0</v>
      </c>
      <c r="F15" s="1297">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95">
        <f>'4'!B13</f>
        <v>0</v>
      </c>
      <c r="C16" s="1038" t="str">
        <f>INDEX(Languages2!$B$12:$Z$13,MATCH(' '!D16,Languages2!$B$12:$B$13,0),MATCH('1'!$C$5,Languages2!$B$1:$Z$1,0))</f>
        <v>Laki-laki</v>
      </c>
      <c r="D16" s="1038" t="s">
        <v>799</v>
      </c>
      <c r="E16" s="1058">
        <f>'4'!D13</f>
        <v>0</v>
      </c>
      <c r="F16" s="1297"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98"/>
      <c r="C17" s="1051" t="str">
        <f>INDEX(Languages2!$B$12:$Z$13,MATCH(' '!D17,Languages2!$B$12:$B$13,0),MATCH('1'!$C$5,Languages2!$B$1:$Z$1,0))</f>
        <v>Perempuan</v>
      </c>
      <c r="D17" s="1051" t="s">
        <v>800</v>
      </c>
      <c r="E17" s="1052">
        <f>'4'!D14</f>
        <v>0</v>
      </c>
      <c r="F17" s="1297">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95">
        <f>'4'!B15</f>
        <v>0</v>
      </c>
      <c r="C18" s="1038" t="str">
        <f>INDEX(Languages2!$B$12:$Z$13,MATCH(' '!D18,Languages2!$B$12:$B$13,0),MATCH('1'!$C$5,Languages2!$B$1:$Z$1,0))</f>
        <v>Laki-laki</v>
      </c>
      <c r="D18" s="1038" t="s">
        <v>799</v>
      </c>
      <c r="E18" s="1058">
        <f>'4'!D15</f>
        <v>0</v>
      </c>
      <c r="F18" s="1297"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98"/>
      <c r="C19" s="1051" t="str">
        <f>INDEX(Languages2!$B$12:$Z$13,MATCH(' '!D19,Languages2!$B$12:$B$13,0),MATCH('1'!$C$5,Languages2!$B$1:$Z$1,0))</f>
        <v>Perempuan</v>
      </c>
      <c r="D19" s="1051" t="s">
        <v>800</v>
      </c>
      <c r="E19" s="1052">
        <f>'4'!D16</f>
        <v>0</v>
      </c>
      <c r="F19" s="1297">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95">
        <f>'4'!B17</f>
        <v>0</v>
      </c>
      <c r="C20" s="1038" t="str">
        <f>INDEX(Languages2!$B$12:$Z$13,MATCH(' '!D20,Languages2!$B$12:$B$13,0),MATCH('1'!$C$5,Languages2!$B$1:$Z$1,0))</f>
        <v>Laki-laki</v>
      </c>
      <c r="D20" s="1038" t="s">
        <v>799</v>
      </c>
      <c r="E20" s="1058">
        <f>'4'!D17</f>
        <v>0</v>
      </c>
      <c r="F20" s="1297"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98"/>
      <c r="C21" s="1051" t="str">
        <f>INDEX(Languages2!$B$12:$Z$13,MATCH(' '!D21,Languages2!$B$12:$B$13,0),MATCH('1'!$C$5,Languages2!$B$1:$Z$1,0))</f>
        <v>Perempuan</v>
      </c>
      <c r="D21" s="1051" t="s">
        <v>800</v>
      </c>
      <c r="E21" s="1052">
        <f>'4'!D18</f>
        <v>0</v>
      </c>
      <c r="F21" s="1297">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95">
        <f>'4'!B19</f>
        <v>0</v>
      </c>
      <c r="C22" s="1038" t="str">
        <f>INDEX(Languages2!$B$12:$Z$13,MATCH(' '!D22,Languages2!$B$12:$B$13,0),MATCH('1'!$C$5,Languages2!$B$1:$Z$1,0))</f>
        <v>Laki-laki</v>
      </c>
      <c r="D22" s="1038" t="s">
        <v>799</v>
      </c>
      <c r="E22" s="1058">
        <f>'4'!D19</f>
        <v>0</v>
      </c>
      <c r="F22" s="1297"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98"/>
      <c r="C23" s="1051" t="str">
        <f>INDEX(Languages2!$B$12:$Z$13,MATCH(' '!D23,Languages2!$B$12:$B$13,0),MATCH('1'!$C$5,Languages2!$B$1:$Z$1,0))</f>
        <v>Perempuan</v>
      </c>
      <c r="D23" s="1051" t="s">
        <v>800</v>
      </c>
      <c r="E23" s="1052">
        <f>'4'!D20</f>
        <v>0</v>
      </c>
      <c r="F23" s="1297">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95">
        <f>'4'!B21</f>
        <v>0</v>
      </c>
      <c r="C24" s="1038" t="str">
        <f>INDEX(Languages2!$B$12:$Z$13,MATCH(' '!D24,Languages2!$B$12:$B$13,0),MATCH('1'!$C$5,Languages2!$B$1:$Z$1,0))</f>
        <v>Laki-laki</v>
      </c>
      <c r="D24" s="1038" t="s">
        <v>799</v>
      </c>
      <c r="E24" s="1058">
        <f>'4'!D21</f>
        <v>0</v>
      </c>
      <c r="F24" s="1297"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98"/>
      <c r="C25" s="1051" t="str">
        <f>INDEX(Languages2!$B$12:$Z$13,MATCH(' '!D25,Languages2!$B$12:$B$13,0),MATCH('1'!$C$5,Languages2!$B$1:$Z$1,0))</f>
        <v>Perempuan</v>
      </c>
      <c r="D25" s="1051" t="s">
        <v>800</v>
      </c>
      <c r="E25" s="1052">
        <f>'4'!D22</f>
        <v>0</v>
      </c>
      <c r="F25" s="1297">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95">
        <f>'4'!B23</f>
        <v>0</v>
      </c>
      <c r="C26" s="1038" t="str">
        <f>INDEX(Languages2!$B$12:$Z$13,MATCH(' '!D26,Languages2!$B$12:$B$13,0),MATCH('1'!$C$5,Languages2!$B$1:$Z$1,0))</f>
        <v>Laki-laki</v>
      </c>
      <c r="D26" s="1038" t="s">
        <v>799</v>
      </c>
      <c r="E26" s="1058">
        <f>'4'!D23</f>
        <v>0</v>
      </c>
      <c r="F26" s="1297"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96"/>
      <c r="C27" s="1051" t="str">
        <f>INDEX(Languages2!$B$12:$Z$13,MATCH(' '!D27,Languages2!$B$12:$B$13,0),MATCH('1'!$C$5,Languages2!$B$1:$Z$1,0))</f>
        <v>Perempuan</v>
      </c>
      <c r="D27" s="1051" t="s">
        <v>800</v>
      </c>
      <c r="E27" s="1052">
        <f>'4'!D24</f>
        <v>0</v>
      </c>
      <c r="F27" s="1297">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302">
        <f>'4'!B25</f>
        <v>0</v>
      </c>
      <c r="C28" s="1038" t="str">
        <f>INDEX(Languages2!$B$12:$Z$13,MATCH(' '!D28,Languages2!$B$12:$B$13,0),MATCH('1'!$C$5,Languages2!$B$1:$Z$1,0))</f>
        <v>Laki-laki</v>
      </c>
      <c r="D28" s="1038" t="s">
        <v>799</v>
      </c>
      <c r="E28" s="1039">
        <f>'4'!D25</f>
        <v>0</v>
      </c>
      <c r="F28" s="1297"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98"/>
      <c r="C29" s="1051" t="str">
        <f>INDEX(Languages2!$B$12:$Z$13,MATCH(' '!D29,Languages2!$B$12:$B$13,0),MATCH('1'!$C$5,Languages2!$B$1:$Z$1,0))</f>
        <v>Perempuan</v>
      </c>
      <c r="D29" s="1051" t="s">
        <v>800</v>
      </c>
      <c r="E29" s="1052">
        <f>'4'!D26</f>
        <v>0</v>
      </c>
      <c r="F29" s="1297">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95">
        <f>'4'!B27</f>
        <v>0</v>
      </c>
      <c r="C30" s="1038" t="str">
        <f>INDEX(Languages2!$B$12:$Z$13,MATCH(' '!D30,Languages2!$B$12:$B$13,0),MATCH('1'!$C$5,Languages2!$B$1:$Z$1,0))</f>
        <v>Laki-laki</v>
      </c>
      <c r="D30" s="1038" t="s">
        <v>799</v>
      </c>
      <c r="E30" s="1058">
        <f>'4'!D27</f>
        <v>0</v>
      </c>
      <c r="F30" s="1297"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98"/>
      <c r="C31" s="1051" t="str">
        <f>INDEX(Languages2!$B$12:$Z$13,MATCH(' '!D31,Languages2!$B$12:$B$13,0),MATCH('1'!$C$5,Languages2!$B$1:$Z$1,0))</f>
        <v>Perempuan</v>
      </c>
      <c r="D31" s="1051" t="s">
        <v>800</v>
      </c>
      <c r="E31" s="1052">
        <f>'4'!D28</f>
        <v>0</v>
      </c>
      <c r="F31" s="1297">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95">
        <f>'4'!B29</f>
        <v>0</v>
      </c>
      <c r="C32" s="1038" t="str">
        <f>INDEX(Languages2!$B$12:$Z$13,MATCH(' '!D32,Languages2!$B$12:$B$13,0),MATCH('1'!$C$5,Languages2!$B$1:$Z$1,0))</f>
        <v>Laki-laki</v>
      </c>
      <c r="D32" s="1038" t="s">
        <v>799</v>
      </c>
      <c r="E32" s="1058">
        <f>'4'!D29</f>
        <v>0</v>
      </c>
      <c r="F32" s="1297"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98"/>
      <c r="C33" s="1051" t="str">
        <f>INDEX(Languages2!$B$12:$Z$13,MATCH(' '!D33,Languages2!$B$12:$B$13,0),MATCH('1'!$C$5,Languages2!$B$1:$Z$1,0))</f>
        <v>Perempuan</v>
      </c>
      <c r="D33" s="1051" t="s">
        <v>800</v>
      </c>
      <c r="E33" s="1052">
        <f>'4'!D30</f>
        <v>0</v>
      </c>
      <c r="F33" s="1297">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95">
        <f>'4'!B31</f>
        <v>0</v>
      </c>
      <c r="C34" s="1038" t="str">
        <f>INDEX(Languages2!$B$12:$Z$13,MATCH(' '!D34,Languages2!$B$12:$B$13,0),MATCH('1'!$C$5,Languages2!$B$1:$Z$1,0))</f>
        <v>Laki-laki</v>
      </c>
      <c r="D34" s="1038" t="s">
        <v>799</v>
      </c>
      <c r="E34" s="1058">
        <f>'4'!D31</f>
        <v>0</v>
      </c>
      <c r="F34" s="1297"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98"/>
      <c r="C35" s="1051" t="str">
        <f>INDEX(Languages2!$B$12:$Z$13,MATCH(' '!D35,Languages2!$B$12:$B$13,0),MATCH('1'!$C$5,Languages2!$B$1:$Z$1,0))</f>
        <v>Perempuan</v>
      </c>
      <c r="D35" s="1051" t="s">
        <v>800</v>
      </c>
      <c r="E35" s="1052">
        <f>'4'!D32</f>
        <v>0</v>
      </c>
      <c r="F35" s="1297">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95">
        <f>'4'!B33</f>
        <v>0</v>
      </c>
      <c r="C36" s="1038" t="str">
        <f>INDEX(Languages2!$B$12:$Z$13,MATCH(' '!D36,Languages2!$B$12:$B$13,0),MATCH('1'!$C$5,Languages2!$B$1:$Z$1,0))</f>
        <v>Laki-laki</v>
      </c>
      <c r="D36" s="1038" t="s">
        <v>799</v>
      </c>
      <c r="E36" s="1058">
        <f>'4'!D33</f>
        <v>0</v>
      </c>
      <c r="F36" s="1297"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98"/>
      <c r="C37" s="1051" t="str">
        <f>INDEX(Languages2!$B$12:$Z$13,MATCH(' '!D37,Languages2!$B$12:$B$13,0),MATCH('1'!$C$5,Languages2!$B$1:$Z$1,0))</f>
        <v>Perempuan</v>
      </c>
      <c r="D37" s="1051" t="s">
        <v>800</v>
      </c>
      <c r="E37" s="1052">
        <f>'4'!D34</f>
        <v>0</v>
      </c>
      <c r="F37" s="1297">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95">
        <f>'4'!B35</f>
        <v>0</v>
      </c>
      <c r="C38" s="1038" t="str">
        <f>INDEX(Languages2!$B$12:$Z$13,MATCH(' '!D38,Languages2!$B$12:$B$13,0),MATCH('1'!$C$5,Languages2!$B$1:$Z$1,0))</f>
        <v>Laki-laki</v>
      </c>
      <c r="D38" s="1038" t="s">
        <v>799</v>
      </c>
      <c r="E38" s="1058">
        <f>'4'!D35</f>
        <v>0</v>
      </c>
      <c r="F38" s="1297"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98"/>
      <c r="C39" s="1051" t="str">
        <f>INDEX(Languages2!$B$12:$Z$13,MATCH(' '!D39,Languages2!$B$12:$B$13,0),MATCH('1'!$C$5,Languages2!$B$1:$Z$1,0))</f>
        <v>Perempuan</v>
      </c>
      <c r="D39" s="1051" t="s">
        <v>800</v>
      </c>
      <c r="E39" s="1052">
        <f>'4'!D36</f>
        <v>0</v>
      </c>
      <c r="F39" s="1297">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95">
        <f>'4'!B37</f>
        <v>0</v>
      </c>
      <c r="C40" s="1038" t="str">
        <f>INDEX(Languages2!$B$12:$Z$13,MATCH(' '!D40,Languages2!$B$12:$B$13,0),MATCH('1'!$C$5,Languages2!$B$1:$Z$1,0))</f>
        <v>Laki-laki</v>
      </c>
      <c r="D40" s="1038" t="s">
        <v>799</v>
      </c>
      <c r="E40" s="1058">
        <f>'4'!D37</f>
        <v>0</v>
      </c>
      <c r="F40" s="1297"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98"/>
      <c r="C41" s="1051" t="str">
        <f>INDEX(Languages2!$B$12:$Z$13,MATCH(' '!D41,Languages2!$B$12:$B$13,0),MATCH('1'!$C$5,Languages2!$B$1:$Z$1,0))</f>
        <v>Perempuan</v>
      </c>
      <c r="D41" s="1051" t="s">
        <v>800</v>
      </c>
      <c r="E41" s="1052">
        <f>'4'!D38</f>
        <v>0</v>
      </c>
      <c r="F41" s="1297">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95">
        <f>'4'!B39</f>
        <v>0</v>
      </c>
      <c r="C42" s="1038" t="str">
        <f>INDEX(Languages2!$B$12:$Z$13,MATCH(' '!D42,Languages2!$B$12:$B$13,0),MATCH('1'!$C$5,Languages2!$B$1:$Z$1,0))</f>
        <v>Laki-laki</v>
      </c>
      <c r="D42" s="1038" t="s">
        <v>799</v>
      </c>
      <c r="E42" s="1058">
        <f>'4'!D39</f>
        <v>0</v>
      </c>
      <c r="F42" s="1297"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98"/>
      <c r="C43" s="1051" t="str">
        <f>INDEX(Languages2!$B$12:$Z$13,MATCH(' '!D43,Languages2!$B$12:$B$13,0),MATCH('1'!$C$5,Languages2!$B$1:$Z$1,0))</f>
        <v>Perempuan</v>
      </c>
      <c r="D43" s="1051" t="s">
        <v>800</v>
      </c>
      <c r="E43" s="1052">
        <f>'4'!D40</f>
        <v>0</v>
      </c>
      <c r="F43" s="1297">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95">
        <f>'4'!B41</f>
        <v>0</v>
      </c>
      <c r="C44" s="1038" t="str">
        <f>INDEX(Languages2!$B$12:$Z$13,MATCH(' '!D44,Languages2!$B$12:$B$13,0),MATCH('1'!$C$5,Languages2!$B$1:$Z$1,0))</f>
        <v>Laki-laki</v>
      </c>
      <c r="D44" s="1038" t="s">
        <v>799</v>
      </c>
      <c r="E44" s="1058">
        <f>'4'!D41</f>
        <v>0</v>
      </c>
      <c r="F44" s="1297"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98"/>
      <c r="C45" s="1051" t="str">
        <f>INDEX(Languages2!$B$12:$Z$13,MATCH(' '!D45,Languages2!$B$12:$B$13,0),MATCH('1'!$C$5,Languages2!$B$1:$Z$1,0))</f>
        <v>Perempuan</v>
      </c>
      <c r="D45" s="1051" t="s">
        <v>800</v>
      </c>
      <c r="E45" s="1052">
        <f>'4'!D42</f>
        <v>0</v>
      </c>
      <c r="F45" s="1297">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95">
        <f>'4'!B43</f>
        <v>0</v>
      </c>
      <c r="C46" s="1038" t="str">
        <f>INDEX(Languages2!$B$12:$Z$13,MATCH(' '!D46,Languages2!$B$12:$B$13,0),MATCH('1'!$C$5,Languages2!$B$1:$Z$1,0))</f>
        <v>Laki-laki</v>
      </c>
      <c r="D46" s="1038" t="s">
        <v>799</v>
      </c>
      <c r="E46" s="1058">
        <f>'4'!D43</f>
        <v>0</v>
      </c>
      <c r="F46" s="1297"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96"/>
      <c r="C47" s="1051" t="str">
        <f>INDEX(Languages2!$B$12:$Z$13,MATCH(' '!D47,Languages2!$B$12:$B$13,0),MATCH('1'!$C$5,Languages2!$B$1:$Z$1,0))</f>
        <v>Perempuan</v>
      </c>
      <c r="D47" s="1051" t="s">
        <v>800</v>
      </c>
      <c r="E47" s="1052">
        <f>'4'!D44</f>
        <v>0</v>
      </c>
      <c r="F47" s="1297">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302">
        <f>'4'!G5</f>
        <v>0</v>
      </c>
      <c r="C49" s="1038" t="str">
        <f>INDEX(Languages2!$B$12:$Z$13,MATCH(' '!D49,Languages2!$B$12:$B$13,0),MATCH('1'!$C$5,Languages2!$B$1:$Z$1,0))</f>
        <v>Laki-laki</v>
      </c>
      <c r="D49" s="1038" t="s">
        <v>799</v>
      </c>
      <c r="E49" s="1058">
        <f>'4'!I5</f>
        <v>0</v>
      </c>
      <c r="F49" s="1297"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98"/>
      <c r="C50" s="1051" t="str">
        <f>INDEX(Languages2!$B$12:$Z$13,MATCH(' '!D50,Languages2!$B$12:$B$13,0),MATCH('1'!$C$5,Languages2!$B$1:$Z$1,0))</f>
        <v>Perempuan</v>
      </c>
      <c r="D50" s="1051" t="s">
        <v>800</v>
      </c>
      <c r="E50" s="1052">
        <f>'4'!I6</f>
        <v>0</v>
      </c>
      <c r="F50" s="1297">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95">
        <f>'4'!G7</f>
        <v>0</v>
      </c>
      <c r="C51" s="1038" t="str">
        <f>INDEX(Languages2!$B$12:$Z$13,MATCH(' '!D51,Languages2!$B$12:$B$13,0),MATCH('1'!$C$5,Languages2!$B$1:$Z$1,0))</f>
        <v>Laki-laki</v>
      </c>
      <c r="D51" s="1038" t="s">
        <v>799</v>
      </c>
      <c r="E51" s="1058">
        <f>'4'!I7</f>
        <v>0</v>
      </c>
      <c r="F51" s="1297"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98"/>
      <c r="C52" s="1051" t="str">
        <f>INDEX(Languages2!$B$12:$Z$13,MATCH(' '!D52,Languages2!$B$12:$B$13,0),MATCH('1'!$C$5,Languages2!$B$1:$Z$1,0))</f>
        <v>Perempuan</v>
      </c>
      <c r="D52" s="1051" t="s">
        <v>800</v>
      </c>
      <c r="E52" s="1052">
        <f>'4'!I8</f>
        <v>0</v>
      </c>
      <c r="F52" s="1297">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95">
        <f>'4'!G9</f>
        <v>0</v>
      </c>
      <c r="C53" s="1038" t="str">
        <f>INDEX(Languages2!$B$12:$Z$13,MATCH(' '!D53,Languages2!$B$12:$B$13,0),MATCH('1'!$C$5,Languages2!$B$1:$Z$1,0))</f>
        <v>Laki-laki</v>
      </c>
      <c r="D53" s="1038" t="s">
        <v>799</v>
      </c>
      <c r="E53" s="1058">
        <f>'4'!I9</f>
        <v>0</v>
      </c>
      <c r="F53" s="1297"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98"/>
      <c r="C54" s="1051" t="str">
        <f>INDEX(Languages2!$B$12:$Z$13,MATCH(' '!D54,Languages2!$B$12:$B$13,0),MATCH('1'!$C$5,Languages2!$B$1:$Z$1,0))</f>
        <v>Perempuan</v>
      </c>
      <c r="D54" s="1051" t="s">
        <v>800</v>
      </c>
      <c r="E54" s="1052">
        <f>'4'!I10</f>
        <v>0</v>
      </c>
      <c r="F54" s="1297">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95">
        <f>'4'!G11</f>
        <v>0</v>
      </c>
      <c r="C55" s="1038" t="str">
        <f>INDEX(Languages2!$B$12:$Z$13,MATCH(' '!D55,Languages2!$B$12:$B$13,0),MATCH('1'!$C$5,Languages2!$B$1:$Z$1,0))</f>
        <v>Laki-laki</v>
      </c>
      <c r="D55" s="1038" t="s">
        <v>799</v>
      </c>
      <c r="E55" s="1058">
        <f>'4'!I11</f>
        <v>0</v>
      </c>
      <c r="F55" s="1297"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98"/>
      <c r="C56" s="1051" t="str">
        <f>INDEX(Languages2!$B$12:$Z$13,MATCH(' '!D56,Languages2!$B$12:$B$13,0),MATCH('1'!$C$5,Languages2!$B$1:$Z$1,0))</f>
        <v>Perempuan</v>
      </c>
      <c r="D56" s="1051" t="s">
        <v>800</v>
      </c>
      <c r="E56" s="1052">
        <f>'4'!I12</f>
        <v>0</v>
      </c>
      <c r="F56" s="1297">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95">
        <f>'4'!G13</f>
        <v>0</v>
      </c>
      <c r="C57" s="1038" t="str">
        <f>INDEX(Languages2!$B$12:$Z$13,MATCH(' '!D57,Languages2!$B$12:$B$13,0),MATCH('1'!$C$5,Languages2!$B$1:$Z$1,0))</f>
        <v>Laki-laki</v>
      </c>
      <c r="D57" s="1038" t="s">
        <v>799</v>
      </c>
      <c r="E57" s="1058">
        <f>'4'!I13</f>
        <v>0</v>
      </c>
      <c r="F57" s="1297"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98"/>
      <c r="C58" s="1051" t="str">
        <f>INDEX(Languages2!$B$12:$Z$13,MATCH(' '!D58,Languages2!$B$12:$B$13,0),MATCH('1'!$C$5,Languages2!$B$1:$Z$1,0))</f>
        <v>Perempuan</v>
      </c>
      <c r="D58" s="1051" t="s">
        <v>800</v>
      </c>
      <c r="E58" s="1052">
        <f>'4'!I14</f>
        <v>0</v>
      </c>
      <c r="F58" s="1297">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95">
        <f>'4'!G15</f>
        <v>0</v>
      </c>
      <c r="C59" s="1038" t="str">
        <f>INDEX(Languages2!$B$12:$Z$13,MATCH(' '!D59,Languages2!$B$12:$B$13,0),MATCH('1'!$C$5,Languages2!$B$1:$Z$1,0))</f>
        <v>Laki-laki</v>
      </c>
      <c r="D59" s="1038" t="s">
        <v>799</v>
      </c>
      <c r="E59" s="1058">
        <f>'4'!I15</f>
        <v>0</v>
      </c>
      <c r="F59" s="1297"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98"/>
      <c r="C60" s="1051" t="str">
        <f>INDEX(Languages2!$B$12:$Z$13,MATCH(' '!D60,Languages2!$B$12:$B$13,0),MATCH('1'!$C$5,Languages2!$B$1:$Z$1,0))</f>
        <v>Perempuan</v>
      </c>
      <c r="D60" s="1051" t="s">
        <v>800</v>
      </c>
      <c r="E60" s="1052">
        <f>'4'!I16</f>
        <v>0</v>
      </c>
      <c r="F60" s="1297">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95">
        <f>'4'!G17</f>
        <v>0</v>
      </c>
      <c r="C61" s="1038" t="str">
        <f>INDEX(Languages2!$B$12:$Z$13,MATCH(' '!D61,Languages2!$B$12:$B$13,0),MATCH('1'!$C$5,Languages2!$B$1:$Z$1,0))</f>
        <v>Laki-laki</v>
      </c>
      <c r="D61" s="1038" t="s">
        <v>799</v>
      </c>
      <c r="E61" s="1058">
        <f>'4'!I17</f>
        <v>0</v>
      </c>
      <c r="F61" s="1297"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98"/>
      <c r="C62" s="1051" t="str">
        <f>INDEX(Languages2!$B$12:$Z$13,MATCH(' '!D62,Languages2!$B$12:$B$13,0),MATCH('1'!$C$5,Languages2!$B$1:$Z$1,0))</f>
        <v>Perempuan</v>
      </c>
      <c r="D62" s="1051" t="s">
        <v>800</v>
      </c>
      <c r="E62" s="1052">
        <f>'4'!I18</f>
        <v>0</v>
      </c>
      <c r="F62" s="1297">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95">
        <f>'4'!G19</f>
        <v>0</v>
      </c>
      <c r="C63" s="1038" t="str">
        <f>INDEX(Languages2!$B$12:$Z$13,MATCH(' '!D63,Languages2!$B$12:$B$13,0),MATCH('1'!$C$5,Languages2!$B$1:$Z$1,0))</f>
        <v>Laki-laki</v>
      </c>
      <c r="D63" s="1038" t="s">
        <v>799</v>
      </c>
      <c r="E63" s="1058">
        <f>'4'!I19</f>
        <v>0</v>
      </c>
      <c r="F63" s="1297"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98"/>
      <c r="C64" s="1051" t="str">
        <f>INDEX(Languages2!$B$12:$Z$13,MATCH(' '!D64,Languages2!$B$12:$B$13,0),MATCH('1'!$C$5,Languages2!$B$1:$Z$1,0))</f>
        <v>Perempuan</v>
      </c>
      <c r="D64" s="1051" t="s">
        <v>800</v>
      </c>
      <c r="E64" s="1052">
        <f>'4'!I20</f>
        <v>0</v>
      </c>
      <c r="F64" s="1297">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95">
        <f>'4'!G21</f>
        <v>0</v>
      </c>
      <c r="C65" s="1038" t="str">
        <f>INDEX(Languages2!$B$12:$Z$13,MATCH(' '!D65,Languages2!$B$12:$B$13,0),MATCH('1'!$C$5,Languages2!$B$1:$Z$1,0))</f>
        <v>Laki-laki</v>
      </c>
      <c r="D65" s="1038" t="s">
        <v>799</v>
      </c>
      <c r="E65" s="1058">
        <f>'4'!I21</f>
        <v>0</v>
      </c>
      <c r="F65" s="1297"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98"/>
      <c r="C66" s="1051" t="str">
        <f>INDEX(Languages2!$B$12:$Z$13,MATCH(' '!D66,Languages2!$B$12:$B$13,0),MATCH('1'!$C$5,Languages2!$B$1:$Z$1,0))</f>
        <v>Perempuan</v>
      </c>
      <c r="D66" s="1051" t="s">
        <v>800</v>
      </c>
      <c r="E66" s="1052">
        <f>'4'!I22</f>
        <v>0</v>
      </c>
      <c r="F66" s="1297">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95">
        <f>'4'!G23</f>
        <v>0</v>
      </c>
      <c r="C67" s="1038" t="str">
        <f>INDEX(Languages2!$B$12:$Z$13,MATCH(' '!D67,Languages2!$B$12:$B$13,0),MATCH('1'!$C$5,Languages2!$B$1:$Z$1,0))</f>
        <v>Laki-laki</v>
      </c>
      <c r="D67" s="1038" t="s">
        <v>799</v>
      </c>
      <c r="E67" s="1058">
        <f>'4'!I23</f>
        <v>0</v>
      </c>
      <c r="F67" s="1297"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96"/>
      <c r="C68" s="1051" t="str">
        <f>INDEX(Languages2!$B$12:$Z$13,MATCH(' '!D68,Languages2!$B$12:$B$13,0),MATCH('1'!$C$5,Languages2!$B$1:$Z$1,0))</f>
        <v>Perempuan</v>
      </c>
      <c r="D68" s="1051" t="s">
        <v>800</v>
      </c>
      <c r="E68" s="1052">
        <f>'4'!I24</f>
        <v>0</v>
      </c>
      <c r="F68" s="1297">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302">
        <f>'4'!G25</f>
        <v>0</v>
      </c>
      <c r="C69" s="1038" t="str">
        <f>INDEX(Languages2!$B$12:$Z$13,MATCH(' '!D69,Languages2!$B$12:$B$13,0),MATCH('1'!$C$5,Languages2!$B$1:$Z$1,0))</f>
        <v>Laki-laki</v>
      </c>
      <c r="D69" s="1038" t="s">
        <v>799</v>
      </c>
      <c r="E69" s="1058">
        <f>'4'!I25</f>
        <v>0</v>
      </c>
      <c r="F69" s="1297"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98"/>
      <c r="C70" s="1051" t="str">
        <f>INDEX(Languages2!$B$12:$Z$13,MATCH(' '!D70,Languages2!$B$12:$B$13,0),MATCH('1'!$C$5,Languages2!$B$1:$Z$1,0))</f>
        <v>Perempuan</v>
      </c>
      <c r="D70" s="1051" t="s">
        <v>800</v>
      </c>
      <c r="E70" s="1052">
        <f>'4'!I26</f>
        <v>0</v>
      </c>
      <c r="F70" s="1297">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95">
        <f>'4'!G27</f>
        <v>0</v>
      </c>
      <c r="C71" s="1038" t="str">
        <f>INDEX(Languages2!$B$12:$Z$13,MATCH(' '!D71,Languages2!$B$12:$B$13,0),MATCH('1'!$C$5,Languages2!$B$1:$Z$1,0))</f>
        <v>Laki-laki</v>
      </c>
      <c r="D71" s="1038" t="s">
        <v>799</v>
      </c>
      <c r="E71" s="1058">
        <f>'4'!I27</f>
        <v>0</v>
      </c>
      <c r="F71" s="1297"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98"/>
      <c r="C72" s="1051" t="str">
        <f>INDEX(Languages2!$B$12:$Z$13,MATCH(' '!D72,Languages2!$B$12:$B$13,0),MATCH('1'!$C$5,Languages2!$B$1:$Z$1,0))</f>
        <v>Perempuan</v>
      </c>
      <c r="D72" s="1051" t="s">
        <v>800</v>
      </c>
      <c r="E72" s="1052">
        <f>'4'!I28</f>
        <v>0</v>
      </c>
      <c r="F72" s="1297">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95">
        <f>'4'!G29</f>
        <v>0</v>
      </c>
      <c r="C73" s="1038" t="str">
        <f>INDEX(Languages2!$B$12:$Z$13,MATCH(' '!D73,Languages2!$B$12:$B$13,0),MATCH('1'!$C$5,Languages2!$B$1:$Z$1,0))</f>
        <v>Laki-laki</v>
      </c>
      <c r="D73" s="1038" t="s">
        <v>799</v>
      </c>
      <c r="E73" s="1058">
        <f>'4'!I29</f>
        <v>0</v>
      </c>
      <c r="F73" s="1297"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98"/>
      <c r="C74" s="1051" t="str">
        <f>INDEX(Languages2!$B$12:$Z$13,MATCH(' '!D74,Languages2!$B$12:$B$13,0),MATCH('1'!$C$5,Languages2!$B$1:$Z$1,0))</f>
        <v>Perempuan</v>
      </c>
      <c r="D74" s="1051" t="s">
        <v>800</v>
      </c>
      <c r="E74" s="1052">
        <f>'4'!I30</f>
        <v>0</v>
      </c>
      <c r="F74" s="1297">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95">
        <f>'4'!G31</f>
        <v>0</v>
      </c>
      <c r="C75" s="1038" t="str">
        <f>INDEX(Languages2!$B$12:$Z$13,MATCH(' '!D75,Languages2!$B$12:$B$13,0),MATCH('1'!$C$5,Languages2!$B$1:$Z$1,0))</f>
        <v>Laki-laki</v>
      </c>
      <c r="D75" s="1038" t="s">
        <v>799</v>
      </c>
      <c r="E75" s="1058">
        <f>'4'!I31</f>
        <v>0</v>
      </c>
      <c r="F75" s="1297"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98"/>
      <c r="C76" s="1051" t="str">
        <f>INDEX(Languages2!$B$12:$Z$13,MATCH(' '!D76,Languages2!$B$12:$B$13,0),MATCH('1'!$C$5,Languages2!$B$1:$Z$1,0))</f>
        <v>Perempuan</v>
      </c>
      <c r="D76" s="1051" t="s">
        <v>800</v>
      </c>
      <c r="E76" s="1052">
        <f>'4'!I32</f>
        <v>0</v>
      </c>
      <c r="F76" s="1297">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95">
        <f>'4'!G33</f>
        <v>0</v>
      </c>
      <c r="C77" s="1038" t="str">
        <f>INDEX(Languages2!$B$12:$Z$13,MATCH(' '!D77,Languages2!$B$12:$B$13,0),MATCH('1'!$C$5,Languages2!$B$1:$Z$1,0))</f>
        <v>Laki-laki</v>
      </c>
      <c r="D77" s="1038" t="s">
        <v>799</v>
      </c>
      <c r="E77" s="1058">
        <f>'4'!I33</f>
        <v>0</v>
      </c>
      <c r="F77" s="1297"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98"/>
      <c r="C78" s="1051" t="str">
        <f>INDEX(Languages2!$B$12:$Z$13,MATCH(' '!D78,Languages2!$B$12:$B$13,0),MATCH('1'!$C$5,Languages2!$B$1:$Z$1,0))</f>
        <v>Perempuan</v>
      </c>
      <c r="D78" s="1051" t="s">
        <v>800</v>
      </c>
      <c r="E78" s="1052">
        <f>'4'!I34</f>
        <v>0</v>
      </c>
      <c r="F78" s="1297">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95">
        <f>'4'!G35</f>
        <v>0</v>
      </c>
      <c r="C79" s="1038" t="str">
        <f>INDEX(Languages2!$B$12:$Z$13,MATCH(' '!D79,Languages2!$B$12:$B$13,0),MATCH('1'!$C$5,Languages2!$B$1:$Z$1,0))</f>
        <v>Laki-laki</v>
      </c>
      <c r="D79" s="1038" t="s">
        <v>799</v>
      </c>
      <c r="E79" s="1058">
        <f>'4'!I35</f>
        <v>0</v>
      </c>
      <c r="F79" s="1297"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98"/>
      <c r="C80" s="1051" t="str">
        <f>INDEX(Languages2!$B$12:$Z$13,MATCH(' '!D80,Languages2!$B$12:$B$13,0),MATCH('1'!$C$5,Languages2!$B$1:$Z$1,0))</f>
        <v>Perempuan</v>
      </c>
      <c r="D80" s="1051" t="s">
        <v>800</v>
      </c>
      <c r="E80" s="1052">
        <f>'4'!I36</f>
        <v>0</v>
      </c>
      <c r="F80" s="1297">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95">
        <f>'4'!G37</f>
        <v>0</v>
      </c>
      <c r="C81" s="1038" t="str">
        <f>INDEX(Languages2!$B$12:$Z$13,MATCH(' '!D81,Languages2!$B$12:$B$13,0),MATCH('1'!$C$5,Languages2!$B$1:$Z$1,0))</f>
        <v>Laki-laki</v>
      </c>
      <c r="D81" s="1038" t="s">
        <v>799</v>
      </c>
      <c r="E81" s="1058">
        <f>'4'!I37</f>
        <v>0</v>
      </c>
      <c r="F81" s="1297"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98"/>
      <c r="C82" s="1051" t="str">
        <f>INDEX(Languages2!$B$12:$Z$13,MATCH(' '!D82,Languages2!$B$12:$B$13,0),MATCH('1'!$C$5,Languages2!$B$1:$Z$1,0))</f>
        <v>Perempuan</v>
      </c>
      <c r="D82" s="1051" t="s">
        <v>800</v>
      </c>
      <c r="E82" s="1052">
        <f>'4'!I38</f>
        <v>0</v>
      </c>
      <c r="F82" s="1297">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95">
        <f>'4'!G39</f>
        <v>0</v>
      </c>
      <c r="C83" s="1038" t="str">
        <f>INDEX(Languages2!$B$12:$Z$13,MATCH(' '!D83,Languages2!$B$12:$B$13,0),MATCH('1'!$C$5,Languages2!$B$1:$Z$1,0))</f>
        <v>Laki-laki</v>
      </c>
      <c r="D83" s="1038" t="s">
        <v>799</v>
      </c>
      <c r="E83" s="1058">
        <f>'4'!I39</f>
        <v>0</v>
      </c>
      <c r="F83" s="1297"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98"/>
      <c r="C84" s="1051" t="str">
        <f>INDEX(Languages2!$B$12:$Z$13,MATCH(' '!D84,Languages2!$B$12:$B$13,0),MATCH('1'!$C$5,Languages2!$B$1:$Z$1,0))</f>
        <v>Perempuan</v>
      </c>
      <c r="D84" s="1051" t="s">
        <v>800</v>
      </c>
      <c r="E84" s="1052">
        <f>'4'!I40</f>
        <v>0</v>
      </c>
      <c r="F84" s="1297">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95">
        <f>'4'!G41</f>
        <v>0</v>
      </c>
      <c r="C85" s="1038" t="str">
        <f>INDEX(Languages2!$B$12:$Z$13,MATCH(' '!D85,Languages2!$B$12:$B$13,0),MATCH('1'!$C$5,Languages2!$B$1:$Z$1,0))</f>
        <v>Laki-laki</v>
      </c>
      <c r="D85" s="1038" t="s">
        <v>799</v>
      </c>
      <c r="E85" s="1058">
        <f>'4'!I41</f>
        <v>0</v>
      </c>
      <c r="F85" s="1297"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98"/>
      <c r="C86" s="1051" t="str">
        <f>INDEX(Languages2!$B$12:$Z$13,MATCH(' '!D86,Languages2!$B$12:$B$13,0),MATCH('1'!$C$5,Languages2!$B$1:$Z$1,0))</f>
        <v>Perempuan</v>
      </c>
      <c r="D86" s="1051" t="s">
        <v>800</v>
      </c>
      <c r="E86" s="1052">
        <f>'4'!I42</f>
        <v>0</v>
      </c>
      <c r="F86" s="1297">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95">
        <f>'4'!G43</f>
        <v>0</v>
      </c>
      <c r="C87" s="1038" t="str">
        <f>INDEX(Languages2!$B$12:$Z$13,MATCH(' '!D87,Languages2!$B$12:$B$13,0),MATCH('1'!$C$5,Languages2!$B$1:$Z$1,0))</f>
        <v>Laki-laki</v>
      </c>
      <c r="D87" s="1038" t="s">
        <v>799</v>
      </c>
      <c r="E87" s="1058">
        <f>'4'!I43</f>
        <v>0</v>
      </c>
      <c r="F87" s="1297"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96"/>
      <c r="C88" s="1051" t="str">
        <f>INDEX(Languages2!$B$12:$Z$13,MATCH(' '!D88,Languages2!$B$12:$B$13,0),MATCH('1'!$C$5,Languages2!$B$1:$Z$1,0))</f>
        <v>Perempuan</v>
      </c>
      <c r="D88" s="1051" t="s">
        <v>800</v>
      </c>
      <c r="E88" s="1052">
        <f>'4'!I44</f>
        <v>0</v>
      </c>
      <c r="F88" s="1297">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302">
        <f>'4'!L5</f>
        <v>0</v>
      </c>
      <c r="C90" s="1038" t="str">
        <f>INDEX(Languages2!$B$12:$Z$13,MATCH(' '!D90,Languages2!$B$12:$B$13,0),MATCH('1'!$C$5,Languages2!$B$1:$Z$1,0))</f>
        <v>Laki-laki</v>
      </c>
      <c r="D90" s="1038" t="s">
        <v>799</v>
      </c>
      <c r="E90" s="1058">
        <f>'4'!N5</f>
        <v>0</v>
      </c>
      <c r="F90" s="1297"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98"/>
      <c r="C91" s="1051" t="str">
        <f>INDEX(Languages2!$B$12:$Z$13,MATCH(' '!D91,Languages2!$B$12:$B$13,0),MATCH('1'!$C$5,Languages2!$B$1:$Z$1,0))</f>
        <v>Perempuan</v>
      </c>
      <c r="D91" s="1051" t="s">
        <v>800</v>
      </c>
      <c r="E91" s="1052">
        <f>'4'!N6</f>
        <v>0</v>
      </c>
      <c r="F91" s="1297">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95">
        <f>'4'!L7</f>
        <v>0</v>
      </c>
      <c r="C92" s="1038" t="str">
        <f>INDEX(Languages2!$B$12:$Z$13,MATCH(' '!D92,Languages2!$B$12:$B$13,0),MATCH('1'!$C$5,Languages2!$B$1:$Z$1,0))</f>
        <v>Laki-laki</v>
      </c>
      <c r="D92" s="1038" t="s">
        <v>799</v>
      </c>
      <c r="E92" s="1058">
        <f>'4'!N7</f>
        <v>0</v>
      </c>
      <c r="F92" s="1297"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98"/>
      <c r="C93" s="1051" t="str">
        <f>INDEX(Languages2!$B$12:$Z$13,MATCH(' '!D93,Languages2!$B$12:$B$13,0),MATCH('1'!$C$5,Languages2!$B$1:$Z$1,0))</f>
        <v>Perempuan</v>
      </c>
      <c r="D93" s="1051" t="s">
        <v>800</v>
      </c>
      <c r="E93" s="1052">
        <f>'4'!N8</f>
        <v>0</v>
      </c>
      <c r="F93" s="1297">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95">
        <f>'4'!L9</f>
        <v>0</v>
      </c>
      <c r="C94" s="1038" t="str">
        <f>INDEX(Languages2!$B$12:$Z$13,MATCH(' '!D94,Languages2!$B$12:$B$13,0),MATCH('1'!$C$5,Languages2!$B$1:$Z$1,0))</f>
        <v>Laki-laki</v>
      </c>
      <c r="D94" s="1038" t="s">
        <v>799</v>
      </c>
      <c r="E94" s="1058">
        <f>'4'!N9</f>
        <v>0</v>
      </c>
      <c r="F94" s="1297"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98"/>
      <c r="C95" s="1051" t="str">
        <f>INDEX(Languages2!$B$12:$Z$13,MATCH(' '!D95,Languages2!$B$12:$B$13,0),MATCH('1'!$C$5,Languages2!$B$1:$Z$1,0))</f>
        <v>Perempuan</v>
      </c>
      <c r="D95" s="1051" t="s">
        <v>800</v>
      </c>
      <c r="E95" s="1052">
        <f>'4'!N10</f>
        <v>0</v>
      </c>
      <c r="F95" s="1297">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95">
        <f>'4'!L11</f>
        <v>0</v>
      </c>
      <c r="C96" s="1038" t="str">
        <f>INDEX(Languages2!$B$12:$Z$13,MATCH(' '!D96,Languages2!$B$12:$B$13,0),MATCH('1'!$C$5,Languages2!$B$1:$Z$1,0))</f>
        <v>Laki-laki</v>
      </c>
      <c r="D96" s="1038" t="s">
        <v>799</v>
      </c>
      <c r="E96" s="1058">
        <f>'4'!N11</f>
        <v>0</v>
      </c>
      <c r="F96" s="1297"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98"/>
      <c r="C97" s="1051" t="str">
        <f>INDEX(Languages2!$B$12:$Z$13,MATCH(' '!D97,Languages2!$B$12:$B$13,0),MATCH('1'!$C$5,Languages2!$B$1:$Z$1,0))</f>
        <v>Perempuan</v>
      </c>
      <c r="D97" s="1051" t="s">
        <v>800</v>
      </c>
      <c r="E97" s="1052">
        <f>'4'!N12</f>
        <v>0</v>
      </c>
      <c r="F97" s="1297">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95">
        <f>'4'!L13</f>
        <v>0</v>
      </c>
      <c r="C98" s="1038" t="str">
        <f>INDEX(Languages2!$B$12:$Z$13,MATCH(' '!D98,Languages2!$B$12:$B$13,0),MATCH('1'!$C$5,Languages2!$B$1:$Z$1,0))</f>
        <v>Laki-laki</v>
      </c>
      <c r="D98" s="1038" t="s">
        <v>799</v>
      </c>
      <c r="E98" s="1058">
        <f>'4'!N13</f>
        <v>0</v>
      </c>
      <c r="F98" s="1297"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98"/>
      <c r="C99" s="1051" t="str">
        <f>INDEX(Languages2!$B$12:$Z$13,MATCH(' '!D99,Languages2!$B$12:$B$13,0),MATCH('1'!$C$5,Languages2!$B$1:$Z$1,0))</f>
        <v>Perempuan</v>
      </c>
      <c r="D99" s="1051" t="s">
        <v>800</v>
      </c>
      <c r="E99" s="1052">
        <f>'4'!N14</f>
        <v>0</v>
      </c>
      <c r="F99" s="1297">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95">
        <f>'4'!L15</f>
        <v>0</v>
      </c>
      <c r="C100" s="1038" t="str">
        <f>INDEX(Languages2!$B$12:$Z$13,MATCH(' '!D100,Languages2!$B$12:$B$13,0),MATCH('1'!$C$5,Languages2!$B$1:$Z$1,0))</f>
        <v>Laki-laki</v>
      </c>
      <c r="D100" s="1038" t="s">
        <v>799</v>
      </c>
      <c r="E100" s="1058">
        <f>'4'!N15</f>
        <v>0</v>
      </c>
      <c r="F100" s="1297"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98"/>
      <c r="C101" s="1051" t="str">
        <f>INDEX(Languages2!$B$12:$Z$13,MATCH(' '!D101,Languages2!$B$12:$B$13,0),MATCH('1'!$C$5,Languages2!$B$1:$Z$1,0))</f>
        <v>Perempuan</v>
      </c>
      <c r="D101" s="1051" t="s">
        <v>800</v>
      </c>
      <c r="E101" s="1052">
        <f>'4'!N16</f>
        <v>0</v>
      </c>
      <c r="F101" s="1297">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95">
        <f>'4'!L17</f>
        <v>0</v>
      </c>
      <c r="C102" s="1038" t="str">
        <f>INDEX(Languages2!$B$12:$Z$13,MATCH(' '!D102,Languages2!$B$12:$B$13,0),MATCH('1'!$C$5,Languages2!$B$1:$Z$1,0))</f>
        <v>Laki-laki</v>
      </c>
      <c r="D102" s="1038" t="s">
        <v>799</v>
      </c>
      <c r="E102" s="1058">
        <f>'4'!N17</f>
        <v>0</v>
      </c>
      <c r="F102" s="1297"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98"/>
      <c r="C103" s="1051" t="str">
        <f>INDEX(Languages2!$B$12:$Z$13,MATCH(' '!D103,Languages2!$B$12:$B$13,0),MATCH('1'!$C$5,Languages2!$B$1:$Z$1,0))</f>
        <v>Perempuan</v>
      </c>
      <c r="D103" s="1051" t="s">
        <v>800</v>
      </c>
      <c r="E103" s="1052">
        <f>'4'!N18</f>
        <v>0</v>
      </c>
      <c r="F103" s="1297">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95">
        <f>'4'!L19</f>
        <v>0</v>
      </c>
      <c r="C104" s="1038" t="str">
        <f>INDEX(Languages2!$B$12:$Z$13,MATCH(' '!D104,Languages2!$B$12:$B$13,0),MATCH('1'!$C$5,Languages2!$B$1:$Z$1,0))</f>
        <v>Laki-laki</v>
      </c>
      <c r="D104" s="1038" t="s">
        <v>799</v>
      </c>
      <c r="E104" s="1058">
        <f>'4'!N19</f>
        <v>0</v>
      </c>
      <c r="F104" s="1297"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98"/>
      <c r="C105" s="1051" t="str">
        <f>INDEX(Languages2!$B$12:$Z$13,MATCH(' '!D105,Languages2!$B$12:$B$13,0),MATCH('1'!$C$5,Languages2!$B$1:$Z$1,0))</f>
        <v>Perempuan</v>
      </c>
      <c r="D105" s="1051" t="s">
        <v>800</v>
      </c>
      <c r="E105" s="1052">
        <f>'4'!N20</f>
        <v>0</v>
      </c>
      <c r="F105" s="1297">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95">
        <f>'4'!L21</f>
        <v>0</v>
      </c>
      <c r="C106" s="1038" t="str">
        <f>INDEX(Languages2!$B$12:$Z$13,MATCH(' '!D106,Languages2!$B$12:$B$13,0),MATCH('1'!$C$5,Languages2!$B$1:$Z$1,0))</f>
        <v>Laki-laki</v>
      </c>
      <c r="D106" s="1038" t="s">
        <v>799</v>
      </c>
      <c r="E106" s="1058">
        <f>'4'!N21</f>
        <v>0</v>
      </c>
      <c r="F106" s="1297"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98"/>
      <c r="C107" s="1051" t="str">
        <f>INDEX(Languages2!$B$12:$Z$13,MATCH(' '!D107,Languages2!$B$12:$B$13,0),MATCH('1'!$C$5,Languages2!$B$1:$Z$1,0))</f>
        <v>Perempuan</v>
      </c>
      <c r="D107" s="1051" t="s">
        <v>800</v>
      </c>
      <c r="E107" s="1052">
        <f>'4'!N22</f>
        <v>0</v>
      </c>
      <c r="F107" s="1297">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95">
        <f>'4'!L23</f>
        <v>0</v>
      </c>
      <c r="C108" s="1038" t="str">
        <f>INDEX(Languages2!$B$12:$Z$13,MATCH(' '!D108,Languages2!$B$12:$B$13,0),MATCH('1'!$C$5,Languages2!$B$1:$Z$1,0))</f>
        <v>Laki-laki</v>
      </c>
      <c r="D108" s="1038" t="s">
        <v>799</v>
      </c>
      <c r="E108" s="1058">
        <f>'4'!N23</f>
        <v>0</v>
      </c>
      <c r="F108" s="1297"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96"/>
      <c r="C109" s="1051" t="str">
        <f>INDEX(Languages2!$B$12:$Z$13,MATCH(' '!D109,Languages2!$B$12:$B$13,0),MATCH('1'!$C$5,Languages2!$B$1:$Z$1,0))</f>
        <v>Perempuan</v>
      </c>
      <c r="D109" s="1051" t="s">
        <v>800</v>
      </c>
      <c r="E109" s="1052">
        <f>'4'!N24</f>
        <v>0</v>
      </c>
      <c r="F109" s="1297">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302">
        <f>'4'!L25</f>
        <v>0</v>
      </c>
      <c r="C110" s="1038" t="str">
        <f>INDEX(Languages2!$B$12:$Z$13,MATCH(' '!D110,Languages2!$B$12:$B$13,0),MATCH('1'!$C$5,Languages2!$B$1:$Z$1,0))</f>
        <v>Laki-laki</v>
      </c>
      <c r="D110" s="1038" t="s">
        <v>799</v>
      </c>
      <c r="E110" s="1058">
        <f>'4'!N25</f>
        <v>0</v>
      </c>
      <c r="F110" s="1297"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98"/>
      <c r="C111" s="1051" t="str">
        <f>INDEX(Languages2!$B$12:$Z$13,MATCH(' '!D111,Languages2!$B$12:$B$13,0),MATCH('1'!$C$5,Languages2!$B$1:$Z$1,0))</f>
        <v>Perempuan</v>
      </c>
      <c r="D111" s="1051" t="s">
        <v>800</v>
      </c>
      <c r="E111" s="1052">
        <f>'4'!N26</f>
        <v>0</v>
      </c>
      <c r="F111" s="1297">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95">
        <f>'4'!L27</f>
        <v>0</v>
      </c>
      <c r="C112" s="1038" t="str">
        <f>INDEX(Languages2!$B$12:$Z$13,MATCH(' '!D112,Languages2!$B$12:$B$13,0),MATCH('1'!$C$5,Languages2!$B$1:$Z$1,0))</f>
        <v>Laki-laki</v>
      </c>
      <c r="D112" s="1038" t="s">
        <v>799</v>
      </c>
      <c r="E112" s="1058">
        <f>'4'!N27</f>
        <v>0</v>
      </c>
      <c r="F112" s="1297"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98"/>
      <c r="C113" s="1051" t="str">
        <f>INDEX(Languages2!$B$12:$Z$13,MATCH(' '!D113,Languages2!$B$12:$B$13,0),MATCH('1'!$C$5,Languages2!$B$1:$Z$1,0))</f>
        <v>Perempuan</v>
      </c>
      <c r="D113" s="1051" t="s">
        <v>800</v>
      </c>
      <c r="E113" s="1052">
        <f>'4'!N28</f>
        <v>0</v>
      </c>
      <c r="F113" s="1297">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95">
        <f>'4'!L29</f>
        <v>0</v>
      </c>
      <c r="C114" s="1038" t="str">
        <f>INDEX(Languages2!$B$12:$Z$13,MATCH(' '!D114,Languages2!$B$12:$B$13,0),MATCH('1'!$C$5,Languages2!$B$1:$Z$1,0))</f>
        <v>Laki-laki</v>
      </c>
      <c r="D114" s="1038" t="s">
        <v>799</v>
      </c>
      <c r="E114" s="1058">
        <f>'4'!N29</f>
        <v>0</v>
      </c>
      <c r="F114" s="1297"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98"/>
      <c r="C115" s="1051" t="str">
        <f>INDEX(Languages2!$B$12:$Z$13,MATCH(' '!D115,Languages2!$B$12:$B$13,0),MATCH('1'!$C$5,Languages2!$B$1:$Z$1,0))</f>
        <v>Perempuan</v>
      </c>
      <c r="D115" s="1051" t="s">
        <v>800</v>
      </c>
      <c r="E115" s="1052">
        <f>'4'!N30</f>
        <v>0</v>
      </c>
      <c r="F115" s="1297">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95">
        <f>'4'!L31</f>
        <v>0</v>
      </c>
      <c r="C116" s="1038" t="str">
        <f>INDEX(Languages2!$B$12:$Z$13,MATCH(' '!D116,Languages2!$B$12:$B$13,0),MATCH('1'!$C$5,Languages2!$B$1:$Z$1,0))</f>
        <v>Laki-laki</v>
      </c>
      <c r="D116" s="1038" t="s">
        <v>799</v>
      </c>
      <c r="E116" s="1058">
        <f>'4'!N31</f>
        <v>0</v>
      </c>
      <c r="F116" s="1297"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98"/>
      <c r="C117" s="1051" t="str">
        <f>INDEX(Languages2!$B$12:$Z$13,MATCH(' '!D117,Languages2!$B$12:$B$13,0),MATCH('1'!$C$5,Languages2!$B$1:$Z$1,0))</f>
        <v>Perempuan</v>
      </c>
      <c r="D117" s="1051" t="s">
        <v>800</v>
      </c>
      <c r="E117" s="1052">
        <f>'4'!N32</f>
        <v>0</v>
      </c>
      <c r="F117" s="1297">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95">
        <f>'4'!L33</f>
        <v>0</v>
      </c>
      <c r="C118" s="1038" t="str">
        <f>INDEX(Languages2!$B$12:$Z$13,MATCH(' '!D118,Languages2!$B$12:$B$13,0),MATCH('1'!$C$5,Languages2!$B$1:$Z$1,0))</f>
        <v>Laki-laki</v>
      </c>
      <c r="D118" s="1038" t="s">
        <v>799</v>
      </c>
      <c r="E118" s="1058">
        <f>'4'!N33</f>
        <v>0</v>
      </c>
      <c r="F118" s="1297"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98"/>
      <c r="C119" s="1051" t="str">
        <f>INDEX(Languages2!$B$12:$Z$13,MATCH(' '!D119,Languages2!$B$12:$B$13,0),MATCH('1'!$C$5,Languages2!$B$1:$Z$1,0))</f>
        <v>Perempuan</v>
      </c>
      <c r="D119" s="1051" t="s">
        <v>800</v>
      </c>
      <c r="E119" s="1052">
        <f>'4'!N34</f>
        <v>0</v>
      </c>
      <c r="F119" s="1297">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95">
        <f>'4'!L35</f>
        <v>0</v>
      </c>
      <c r="C120" s="1038" t="str">
        <f>INDEX(Languages2!$B$12:$Z$13,MATCH(' '!D120,Languages2!$B$12:$B$13,0),MATCH('1'!$C$5,Languages2!$B$1:$Z$1,0))</f>
        <v>Laki-laki</v>
      </c>
      <c r="D120" s="1038" t="s">
        <v>799</v>
      </c>
      <c r="E120" s="1058">
        <f>'4'!N35</f>
        <v>0</v>
      </c>
      <c r="F120" s="1297"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98"/>
      <c r="C121" s="1051" t="str">
        <f>INDEX(Languages2!$B$12:$Z$13,MATCH(' '!D121,Languages2!$B$12:$B$13,0),MATCH('1'!$C$5,Languages2!$B$1:$Z$1,0))</f>
        <v>Perempuan</v>
      </c>
      <c r="D121" s="1051" t="s">
        <v>800</v>
      </c>
      <c r="E121" s="1052">
        <f>'4'!N36</f>
        <v>0</v>
      </c>
      <c r="F121" s="1297">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95">
        <f>'4'!L37</f>
        <v>0</v>
      </c>
      <c r="C122" s="1038" t="str">
        <f>INDEX(Languages2!$B$12:$Z$13,MATCH(' '!D122,Languages2!$B$12:$B$13,0),MATCH('1'!$C$5,Languages2!$B$1:$Z$1,0))</f>
        <v>Laki-laki</v>
      </c>
      <c r="D122" s="1038" t="s">
        <v>799</v>
      </c>
      <c r="E122" s="1058">
        <f>'4'!N37</f>
        <v>0</v>
      </c>
      <c r="F122" s="1297"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98"/>
      <c r="C123" s="1051" t="str">
        <f>INDEX(Languages2!$B$12:$Z$13,MATCH(' '!D123,Languages2!$B$12:$B$13,0),MATCH('1'!$C$5,Languages2!$B$1:$Z$1,0))</f>
        <v>Perempuan</v>
      </c>
      <c r="D123" s="1051" t="s">
        <v>800</v>
      </c>
      <c r="E123" s="1052">
        <f>'4'!N38</f>
        <v>0</v>
      </c>
      <c r="F123" s="1297">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95">
        <f>'4'!L39</f>
        <v>0</v>
      </c>
      <c r="C124" s="1038" t="str">
        <f>INDEX(Languages2!$B$12:$Z$13,MATCH(' '!D124,Languages2!$B$12:$B$13,0),MATCH('1'!$C$5,Languages2!$B$1:$Z$1,0))</f>
        <v>Laki-laki</v>
      </c>
      <c r="D124" s="1038" t="s">
        <v>799</v>
      </c>
      <c r="E124" s="1058">
        <f>'4'!N39</f>
        <v>0</v>
      </c>
      <c r="F124" s="1297"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98"/>
      <c r="C125" s="1051" t="str">
        <f>INDEX(Languages2!$B$12:$Z$13,MATCH(' '!D125,Languages2!$B$12:$B$13,0),MATCH('1'!$C$5,Languages2!$B$1:$Z$1,0))</f>
        <v>Perempuan</v>
      </c>
      <c r="D125" s="1051" t="s">
        <v>800</v>
      </c>
      <c r="E125" s="1052">
        <f>'4'!N40</f>
        <v>0</v>
      </c>
      <c r="F125" s="1297">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95">
        <f>'4'!L41</f>
        <v>0</v>
      </c>
      <c r="C126" s="1038" t="str">
        <f>INDEX(Languages2!$B$12:$Z$13,MATCH(' '!D126,Languages2!$B$12:$B$13,0),MATCH('1'!$C$5,Languages2!$B$1:$Z$1,0))</f>
        <v>Laki-laki</v>
      </c>
      <c r="D126" s="1038" t="s">
        <v>799</v>
      </c>
      <c r="E126" s="1058">
        <f>'4'!N41</f>
        <v>0</v>
      </c>
      <c r="F126" s="1297"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98"/>
      <c r="C127" s="1051" t="str">
        <f>INDEX(Languages2!$B$12:$Z$13,MATCH(' '!D127,Languages2!$B$12:$B$13,0),MATCH('1'!$C$5,Languages2!$B$1:$Z$1,0))</f>
        <v>Perempuan</v>
      </c>
      <c r="D127" s="1051" t="s">
        <v>800</v>
      </c>
      <c r="E127" s="1052">
        <f>'4'!N42</f>
        <v>0</v>
      </c>
      <c r="F127" s="1297">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95">
        <f>'4'!L43</f>
        <v>0</v>
      </c>
      <c r="C128" s="1038" t="str">
        <f>INDEX(Languages2!$B$12:$Z$13,MATCH(' '!D128,Languages2!$B$12:$B$13,0),MATCH('1'!$C$5,Languages2!$B$1:$Z$1,0))</f>
        <v>Laki-laki</v>
      </c>
      <c r="D128" s="1038" t="s">
        <v>799</v>
      </c>
      <c r="E128" s="1058">
        <f>'4'!N43</f>
        <v>0</v>
      </c>
      <c r="F128" s="1297"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96"/>
      <c r="C129" s="1051" t="str">
        <f>INDEX(Languages2!$B$12:$Z$13,MATCH(' '!D129,Languages2!$B$12:$B$13,0),MATCH('1'!$C$5,Languages2!$B$1:$Z$1,0))</f>
        <v>Perempuan</v>
      </c>
      <c r="D129" s="1051" t="s">
        <v>800</v>
      </c>
      <c r="E129" s="1052">
        <f>'4'!N44</f>
        <v>0</v>
      </c>
      <c r="F129" s="1297">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302">
        <f>'4'!Q5</f>
        <v>0</v>
      </c>
      <c r="C131" s="1038" t="str">
        <f>INDEX(Languages2!$B$12:$Z$13,MATCH(' '!D131,Languages2!$B$12:$B$13,0),MATCH('1'!$C$5,Languages2!$B$1:$Z$1,0))</f>
        <v>Laki-laki</v>
      </c>
      <c r="D131" s="1038" t="s">
        <v>799</v>
      </c>
      <c r="E131" s="1058">
        <f>'4'!S5</f>
        <v>0</v>
      </c>
      <c r="F131" s="1297"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98"/>
      <c r="C132" s="1051" t="str">
        <f>INDEX(Languages2!$B$12:$Z$13,MATCH(' '!D132,Languages2!$B$12:$B$13,0),MATCH('1'!$C$5,Languages2!$B$1:$Z$1,0))</f>
        <v>Perempuan</v>
      </c>
      <c r="D132" s="1051" t="s">
        <v>800</v>
      </c>
      <c r="E132" s="1052">
        <f>'4'!S6</f>
        <v>0</v>
      </c>
      <c r="F132" s="1297">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95">
        <f>'4'!Q7</f>
        <v>0</v>
      </c>
      <c r="C133" s="1038" t="str">
        <f>INDEX(Languages2!$B$12:$Z$13,MATCH(' '!D133,Languages2!$B$12:$B$13,0),MATCH('1'!$C$5,Languages2!$B$1:$Z$1,0))</f>
        <v>Laki-laki</v>
      </c>
      <c r="D133" s="1038" t="s">
        <v>799</v>
      </c>
      <c r="E133" s="1058">
        <f>'4'!S7</f>
        <v>0</v>
      </c>
      <c r="F133" s="1297"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98"/>
      <c r="C134" s="1051" t="str">
        <f>INDEX(Languages2!$B$12:$Z$13,MATCH(' '!D134,Languages2!$B$12:$B$13,0),MATCH('1'!$C$5,Languages2!$B$1:$Z$1,0))</f>
        <v>Perempuan</v>
      </c>
      <c r="D134" s="1051" t="s">
        <v>800</v>
      </c>
      <c r="E134" s="1052">
        <f>'4'!S8</f>
        <v>0</v>
      </c>
      <c r="F134" s="1297">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95">
        <f>'4'!Q9</f>
        <v>0</v>
      </c>
      <c r="C135" s="1038" t="str">
        <f>INDEX(Languages2!$B$12:$Z$13,MATCH(' '!D135,Languages2!$B$12:$B$13,0),MATCH('1'!$C$5,Languages2!$B$1:$Z$1,0))</f>
        <v>Laki-laki</v>
      </c>
      <c r="D135" s="1038" t="s">
        <v>799</v>
      </c>
      <c r="E135" s="1058">
        <f>'4'!S9</f>
        <v>0</v>
      </c>
      <c r="F135" s="1297"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98"/>
      <c r="C136" s="1051" t="str">
        <f>INDEX(Languages2!$B$12:$Z$13,MATCH(' '!D136,Languages2!$B$12:$B$13,0),MATCH('1'!$C$5,Languages2!$B$1:$Z$1,0))</f>
        <v>Perempuan</v>
      </c>
      <c r="D136" s="1051" t="s">
        <v>800</v>
      </c>
      <c r="E136" s="1052">
        <f>'4'!S10</f>
        <v>0</v>
      </c>
      <c r="F136" s="1297">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95">
        <f>'4'!Q11</f>
        <v>0</v>
      </c>
      <c r="C137" s="1038" t="str">
        <f>INDEX(Languages2!$B$12:$Z$13,MATCH(' '!D137,Languages2!$B$12:$B$13,0),MATCH('1'!$C$5,Languages2!$B$1:$Z$1,0))</f>
        <v>Laki-laki</v>
      </c>
      <c r="D137" s="1038" t="s">
        <v>799</v>
      </c>
      <c r="E137" s="1058">
        <f>'4'!S11</f>
        <v>0</v>
      </c>
      <c r="F137" s="1297"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98"/>
      <c r="C138" s="1051" t="str">
        <f>INDEX(Languages2!$B$12:$Z$13,MATCH(' '!D138,Languages2!$B$12:$B$13,0),MATCH('1'!$C$5,Languages2!$B$1:$Z$1,0))</f>
        <v>Perempuan</v>
      </c>
      <c r="D138" s="1051" t="s">
        <v>800</v>
      </c>
      <c r="E138" s="1052">
        <f>'4'!S12</f>
        <v>0</v>
      </c>
      <c r="F138" s="1297">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95">
        <f>'4'!Q13</f>
        <v>0</v>
      </c>
      <c r="C139" s="1038" t="str">
        <f>INDEX(Languages2!$B$12:$Z$13,MATCH(' '!D139,Languages2!$B$12:$B$13,0),MATCH('1'!$C$5,Languages2!$B$1:$Z$1,0))</f>
        <v>Laki-laki</v>
      </c>
      <c r="D139" s="1038" t="s">
        <v>799</v>
      </c>
      <c r="E139" s="1058">
        <f>'4'!S13</f>
        <v>0</v>
      </c>
      <c r="F139" s="1297"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98"/>
      <c r="C140" s="1051" t="str">
        <f>INDEX(Languages2!$B$12:$Z$13,MATCH(' '!D140,Languages2!$B$12:$B$13,0),MATCH('1'!$C$5,Languages2!$B$1:$Z$1,0))</f>
        <v>Perempuan</v>
      </c>
      <c r="D140" s="1051" t="s">
        <v>800</v>
      </c>
      <c r="E140" s="1052">
        <f>'4'!S14</f>
        <v>0</v>
      </c>
      <c r="F140" s="1297">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95">
        <f>'4'!Q15</f>
        <v>0</v>
      </c>
      <c r="C141" s="1038" t="str">
        <f>INDEX(Languages2!$B$12:$Z$13,MATCH(' '!D141,Languages2!$B$12:$B$13,0),MATCH('1'!$C$5,Languages2!$B$1:$Z$1,0))</f>
        <v>Laki-laki</v>
      </c>
      <c r="D141" s="1038" t="s">
        <v>799</v>
      </c>
      <c r="E141" s="1058">
        <f>'4'!S15</f>
        <v>0</v>
      </c>
      <c r="F141" s="1297"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98"/>
      <c r="C142" s="1051" t="str">
        <f>INDEX(Languages2!$B$12:$Z$13,MATCH(' '!D142,Languages2!$B$12:$B$13,0),MATCH('1'!$C$5,Languages2!$B$1:$Z$1,0))</f>
        <v>Perempuan</v>
      </c>
      <c r="D142" s="1051" t="s">
        <v>800</v>
      </c>
      <c r="E142" s="1052">
        <f>'4'!S16</f>
        <v>0</v>
      </c>
      <c r="F142" s="1297">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95">
        <f>'4'!Q17</f>
        <v>0</v>
      </c>
      <c r="C143" s="1038" t="str">
        <f>INDEX(Languages2!$B$12:$Z$13,MATCH(' '!D143,Languages2!$B$12:$B$13,0),MATCH('1'!$C$5,Languages2!$B$1:$Z$1,0))</f>
        <v>Laki-laki</v>
      </c>
      <c r="D143" s="1038" t="s">
        <v>799</v>
      </c>
      <c r="E143" s="1058">
        <f>'4'!S17</f>
        <v>0</v>
      </c>
      <c r="F143" s="1297"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98"/>
      <c r="C144" s="1051" t="str">
        <f>INDEX(Languages2!$B$12:$Z$13,MATCH(' '!D144,Languages2!$B$12:$B$13,0),MATCH('1'!$C$5,Languages2!$B$1:$Z$1,0))</f>
        <v>Perempuan</v>
      </c>
      <c r="D144" s="1051" t="s">
        <v>800</v>
      </c>
      <c r="E144" s="1052">
        <f>'4'!S18</f>
        <v>0</v>
      </c>
      <c r="F144" s="1297">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95">
        <f>'4'!Q19</f>
        <v>0</v>
      </c>
      <c r="C145" s="1038" t="str">
        <f>INDEX(Languages2!$B$12:$Z$13,MATCH(' '!D145,Languages2!$B$12:$B$13,0),MATCH('1'!$C$5,Languages2!$B$1:$Z$1,0))</f>
        <v>Laki-laki</v>
      </c>
      <c r="D145" s="1038" t="s">
        <v>799</v>
      </c>
      <c r="E145" s="1058">
        <f>'4'!S19</f>
        <v>0</v>
      </c>
      <c r="F145" s="1297"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98"/>
      <c r="C146" s="1051" t="str">
        <f>INDEX(Languages2!$B$12:$Z$13,MATCH(' '!D146,Languages2!$B$12:$B$13,0),MATCH('1'!$C$5,Languages2!$B$1:$Z$1,0))</f>
        <v>Perempuan</v>
      </c>
      <c r="D146" s="1051" t="s">
        <v>800</v>
      </c>
      <c r="E146" s="1052">
        <f>'4'!S20</f>
        <v>0</v>
      </c>
      <c r="F146" s="1297">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95">
        <f>'4'!Q21</f>
        <v>0</v>
      </c>
      <c r="C147" s="1038" t="str">
        <f>INDEX(Languages2!$B$12:$Z$13,MATCH(' '!D147,Languages2!$B$12:$B$13,0),MATCH('1'!$C$5,Languages2!$B$1:$Z$1,0))</f>
        <v>Laki-laki</v>
      </c>
      <c r="D147" s="1038" t="s">
        <v>799</v>
      </c>
      <c r="E147" s="1058">
        <f>'4'!S21</f>
        <v>0</v>
      </c>
      <c r="F147" s="1297"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98"/>
      <c r="C148" s="1051" t="str">
        <f>INDEX(Languages2!$B$12:$Z$13,MATCH(' '!D148,Languages2!$B$12:$B$13,0),MATCH('1'!$C$5,Languages2!$B$1:$Z$1,0))</f>
        <v>Perempuan</v>
      </c>
      <c r="D148" s="1051" t="s">
        <v>800</v>
      </c>
      <c r="E148" s="1052">
        <f>'4'!S22</f>
        <v>0</v>
      </c>
      <c r="F148" s="1297">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95">
        <f>'4'!Q23</f>
        <v>0</v>
      </c>
      <c r="C149" s="1038" t="str">
        <f>INDEX(Languages2!$B$12:$Z$13,MATCH(' '!D149,Languages2!$B$12:$B$13,0),MATCH('1'!$C$5,Languages2!$B$1:$Z$1,0))</f>
        <v>Laki-laki</v>
      </c>
      <c r="D149" s="1038" t="s">
        <v>799</v>
      </c>
      <c r="E149" s="1058">
        <f>'4'!S23</f>
        <v>0</v>
      </c>
      <c r="F149" s="1297"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96"/>
      <c r="C150" s="1051" t="str">
        <f>INDEX(Languages2!$B$12:$Z$13,MATCH(' '!D150,Languages2!$B$12:$B$13,0),MATCH('1'!$C$5,Languages2!$B$1:$Z$1,0))</f>
        <v>Perempuan</v>
      </c>
      <c r="D150" s="1051" t="s">
        <v>800</v>
      </c>
      <c r="E150" s="1052">
        <f>'4'!S24</f>
        <v>0</v>
      </c>
      <c r="F150" s="1297">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302">
        <f>'4'!Q25</f>
        <v>0</v>
      </c>
      <c r="C151" s="1038" t="str">
        <f>INDEX(Languages2!$B$12:$Z$13,MATCH(' '!D151,Languages2!$B$12:$B$13,0),MATCH('1'!$C$5,Languages2!$B$1:$Z$1,0))</f>
        <v>Laki-laki</v>
      </c>
      <c r="D151" s="1038" t="s">
        <v>799</v>
      </c>
      <c r="E151" s="1058">
        <f>'4'!S25</f>
        <v>0</v>
      </c>
      <c r="F151" s="1297"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98"/>
      <c r="C152" s="1051" t="str">
        <f>INDEX(Languages2!$B$12:$Z$13,MATCH(' '!D152,Languages2!$B$12:$B$13,0),MATCH('1'!$C$5,Languages2!$B$1:$Z$1,0))</f>
        <v>Perempuan</v>
      </c>
      <c r="D152" s="1051" t="s">
        <v>800</v>
      </c>
      <c r="E152" s="1052">
        <f>'4'!S26</f>
        <v>0</v>
      </c>
      <c r="F152" s="1297">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95">
        <f>'4'!Q27</f>
        <v>0</v>
      </c>
      <c r="C153" s="1038" t="str">
        <f>INDEX(Languages2!$B$12:$Z$13,MATCH(' '!D153,Languages2!$B$12:$B$13,0),MATCH('1'!$C$5,Languages2!$B$1:$Z$1,0))</f>
        <v>Laki-laki</v>
      </c>
      <c r="D153" s="1038" t="s">
        <v>799</v>
      </c>
      <c r="E153" s="1058">
        <f>'4'!S27</f>
        <v>0</v>
      </c>
      <c r="F153" s="1297"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98"/>
      <c r="C154" s="1051" t="str">
        <f>INDEX(Languages2!$B$12:$Z$13,MATCH(' '!D154,Languages2!$B$12:$B$13,0),MATCH('1'!$C$5,Languages2!$B$1:$Z$1,0))</f>
        <v>Perempuan</v>
      </c>
      <c r="D154" s="1051" t="s">
        <v>800</v>
      </c>
      <c r="E154" s="1052">
        <f>'4'!S28</f>
        <v>0</v>
      </c>
      <c r="F154" s="1297">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95">
        <f>'4'!Q29</f>
        <v>0</v>
      </c>
      <c r="C155" s="1038" t="str">
        <f>INDEX(Languages2!$B$12:$Z$13,MATCH(' '!D155,Languages2!$B$12:$B$13,0),MATCH('1'!$C$5,Languages2!$B$1:$Z$1,0))</f>
        <v>Laki-laki</v>
      </c>
      <c r="D155" s="1038" t="s">
        <v>799</v>
      </c>
      <c r="E155" s="1058">
        <f>'4'!S29</f>
        <v>0</v>
      </c>
      <c r="F155" s="1297"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98"/>
      <c r="C156" s="1051" t="str">
        <f>INDEX(Languages2!$B$12:$Z$13,MATCH(' '!D156,Languages2!$B$12:$B$13,0),MATCH('1'!$C$5,Languages2!$B$1:$Z$1,0))</f>
        <v>Perempuan</v>
      </c>
      <c r="D156" s="1051" t="s">
        <v>800</v>
      </c>
      <c r="E156" s="1052">
        <f>'4'!S30</f>
        <v>0</v>
      </c>
      <c r="F156" s="1297">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95">
        <f>'4'!Q31</f>
        <v>0</v>
      </c>
      <c r="C157" s="1038" t="str">
        <f>INDEX(Languages2!$B$12:$Z$13,MATCH(' '!D157,Languages2!$B$12:$B$13,0),MATCH('1'!$C$5,Languages2!$B$1:$Z$1,0))</f>
        <v>Laki-laki</v>
      </c>
      <c r="D157" s="1038" t="s">
        <v>799</v>
      </c>
      <c r="E157" s="1058">
        <f>'4'!S31</f>
        <v>0</v>
      </c>
      <c r="F157" s="1297"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98"/>
      <c r="C158" s="1051" t="str">
        <f>INDEX(Languages2!$B$12:$Z$13,MATCH(' '!D158,Languages2!$B$12:$B$13,0),MATCH('1'!$C$5,Languages2!$B$1:$Z$1,0))</f>
        <v>Perempuan</v>
      </c>
      <c r="D158" s="1051" t="s">
        <v>800</v>
      </c>
      <c r="E158" s="1052">
        <f>'4'!S32</f>
        <v>0</v>
      </c>
      <c r="F158" s="1297">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95">
        <f>'4'!Q33</f>
        <v>0</v>
      </c>
      <c r="C159" s="1038" t="str">
        <f>INDEX(Languages2!$B$12:$Z$13,MATCH(' '!D159,Languages2!$B$12:$B$13,0),MATCH('1'!$C$5,Languages2!$B$1:$Z$1,0))</f>
        <v>Laki-laki</v>
      </c>
      <c r="D159" s="1038" t="s">
        <v>799</v>
      </c>
      <c r="E159" s="1058">
        <f>'4'!S33</f>
        <v>0</v>
      </c>
      <c r="F159" s="1297"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98"/>
      <c r="C160" s="1051" t="str">
        <f>INDEX(Languages2!$B$12:$Z$13,MATCH(' '!D160,Languages2!$B$12:$B$13,0),MATCH('1'!$C$5,Languages2!$B$1:$Z$1,0))</f>
        <v>Perempuan</v>
      </c>
      <c r="D160" s="1051" t="s">
        <v>800</v>
      </c>
      <c r="E160" s="1052">
        <f>'4'!S34</f>
        <v>0</v>
      </c>
      <c r="F160" s="1297">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95">
        <f>'4'!Q35</f>
        <v>0</v>
      </c>
      <c r="C161" s="1038" t="str">
        <f>INDEX(Languages2!$B$12:$Z$13,MATCH(' '!D161,Languages2!$B$12:$B$13,0),MATCH('1'!$C$5,Languages2!$B$1:$Z$1,0))</f>
        <v>Laki-laki</v>
      </c>
      <c r="D161" s="1038" t="s">
        <v>799</v>
      </c>
      <c r="E161" s="1058">
        <f>'4'!S35</f>
        <v>0</v>
      </c>
      <c r="F161" s="1297"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98"/>
      <c r="C162" s="1051" t="str">
        <f>INDEX(Languages2!$B$12:$Z$13,MATCH(' '!D162,Languages2!$B$12:$B$13,0),MATCH('1'!$C$5,Languages2!$B$1:$Z$1,0))</f>
        <v>Perempuan</v>
      </c>
      <c r="D162" s="1051" t="s">
        <v>800</v>
      </c>
      <c r="E162" s="1052">
        <f>'4'!S36</f>
        <v>0</v>
      </c>
      <c r="F162" s="1297">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95">
        <f>'4'!Q37</f>
        <v>0</v>
      </c>
      <c r="C163" s="1038" t="str">
        <f>INDEX(Languages2!$B$12:$Z$13,MATCH(' '!D163,Languages2!$B$12:$B$13,0),MATCH('1'!$C$5,Languages2!$B$1:$Z$1,0))</f>
        <v>Laki-laki</v>
      </c>
      <c r="D163" s="1038" t="s">
        <v>799</v>
      </c>
      <c r="E163" s="1058">
        <f>'4'!S37</f>
        <v>0</v>
      </c>
      <c r="F163" s="1297"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98"/>
      <c r="C164" s="1051" t="str">
        <f>INDEX(Languages2!$B$12:$Z$13,MATCH(' '!D164,Languages2!$B$12:$B$13,0),MATCH('1'!$C$5,Languages2!$B$1:$Z$1,0))</f>
        <v>Perempuan</v>
      </c>
      <c r="D164" s="1051" t="s">
        <v>800</v>
      </c>
      <c r="E164" s="1052">
        <f>'4'!S38</f>
        <v>0</v>
      </c>
      <c r="F164" s="1297">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95">
        <f>'4'!Q39</f>
        <v>0</v>
      </c>
      <c r="C165" s="1038" t="str">
        <f>INDEX(Languages2!$B$12:$Z$13,MATCH(' '!D165,Languages2!$B$12:$B$13,0),MATCH('1'!$C$5,Languages2!$B$1:$Z$1,0))</f>
        <v>Laki-laki</v>
      </c>
      <c r="D165" s="1038" t="s">
        <v>799</v>
      </c>
      <c r="E165" s="1058">
        <f>'4'!S39</f>
        <v>0</v>
      </c>
      <c r="F165" s="1297"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98"/>
      <c r="C166" s="1051" t="str">
        <f>INDEX(Languages2!$B$12:$Z$13,MATCH(' '!D166,Languages2!$B$12:$B$13,0),MATCH('1'!$C$5,Languages2!$B$1:$Z$1,0))</f>
        <v>Perempuan</v>
      </c>
      <c r="D166" s="1051" t="s">
        <v>800</v>
      </c>
      <c r="E166" s="1052">
        <f>'4'!S40</f>
        <v>0</v>
      </c>
      <c r="F166" s="1297">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95">
        <f>'4'!Q41</f>
        <v>0</v>
      </c>
      <c r="C167" s="1038" t="str">
        <f>INDEX(Languages2!$B$12:$Z$13,MATCH(' '!D167,Languages2!$B$12:$B$13,0),MATCH('1'!$C$5,Languages2!$B$1:$Z$1,0))</f>
        <v>Laki-laki</v>
      </c>
      <c r="D167" s="1038" t="s">
        <v>799</v>
      </c>
      <c r="E167" s="1058">
        <f>'4'!S41</f>
        <v>0</v>
      </c>
      <c r="F167" s="1297"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98"/>
      <c r="C168" s="1051" t="str">
        <f>INDEX(Languages2!$B$12:$Z$13,MATCH(' '!D168,Languages2!$B$12:$B$13,0),MATCH('1'!$C$5,Languages2!$B$1:$Z$1,0))</f>
        <v>Perempuan</v>
      </c>
      <c r="D168" s="1051" t="s">
        <v>800</v>
      </c>
      <c r="E168" s="1052">
        <f>'4'!S42</f>
        <v>0</v>
      </c>
      <c r="F168" s="1297">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95">
        <f>'4'!Q43</f>
        <v>0</v>
      </c>
      <c r="C169" s="1038" t="str">
        <f>INDEX(Languages2!$B$12:$Z$13,MATCH(' '!D169,Languages2!$B$12:$B$13,0),MATCH('1'!$C$5,Languages2!$B$1:$Z$1,0))</f>
        <v>Laki-laki</v>
      </c>
      <c r="D169" s="1038" t="s">
        <v>799</v>
      </c>
      <c r="E169" s="1058">
        <f>'4'!S43</f>
        <v>0</v>
      </c>
      <c r="F169" s="1297"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96"/>
      <c r="C170" s="1051" t="str">
        <f>INDEX(Languages2!$B$12:$Z$13,MATCH(' '!D170,Languages2!$B$12:$B$13,0),MATCH('1'!$C$5,Languages2!$B$1:$Z$1,0))</f>
        <v>Perempuan</v>
      </c>
      <c r="D170" s="1051" t="s">
        <v>800</v>
      </c>
      <c r="E170" s="1052">
        <f>'4'!S44</f>
        <v>0</v>
      </c>
      <c r="F170" s="1297">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302">
        <f>'4'!V5</f>
        <v>0</v>
      </c>
      <c r="C172" s="1038" t="str">
        <f>INDEX(Languages2!$B$12:$Z$13,MATCH(' '!D172,Languages2!$B$12:$B$13,0),MATCH('1'!$C$5,Languages2!$B$1:$Z$1,0))</f>
        <v>Laki-laki</v>
      </c>
      <c r="D172" s="1038" t="s">
        <v>799</v>
      </c>
      <c r="E172" s="1065">
        <f>'4'!X5</f>
        <v>0</v>
      </c>
      <c r="F172" s="1297"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98"/>
      <c r="C173" s="1051" t="str">
        <f>INDEX(Languages2!$B$12:$Z$13,MATCH(' '!D173,Languages2!$B$12:$B$13,0),MATCH('1'!$C$5,Languages2!$B$1:$Z$1,0))</f>
        <v>Perempuan</v>
      </c>
      <c r="D173" s="1051" t="s">
        <v>800</v>
      </c>
      <c r="E173" s="1066">
        <f>'4'!X6</f>
        <v>0</v>
      </c>
      <c r="F173" s="1297">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95">
        <f>'4'!V7</f>
        <v>0</v>
      </c>
      <c r="C174" s="1038" t="str">
        <f>INDEX(Languages2!$B$12:$Z$13,MATCH(' '!D174,Languages2!$B$12:$B$13,0),MATCH('1'!$C$5,Languages2!$B$1:$Z$1,0))</f>
        <v>Laki-laki</v>
      </c>
      <c r="D174" s="1038" t="s">
        <v>799</v>
      </c>
      <c r="E174" s="1065">
        <f>'4'!X7</f>
        <v>0</v>
      </c>
      <c r="F174" s="1297"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98"/>
      <c r="C175" s="1051" t="str">
        <f>INDEX(Languages2!$B$12:$Z$13,MATCH(' '!D175,Languages2!$B$12:$B$13,0),MATCH('1'!$C$5,Languages2!$B$1:$Z$1,0))</f>
        <v>Perempuan</v>
      </c>
      <c r="D175" s="1051" t="s">
        <v>800</v>
      </c>
      <c r="E175" s="1066">
        <f>'4'!X8</f>
        <v>0</v>
      </c>
      <c r="F175" s="1297">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302">
        <f>'4'!V9</f>
        <v>0</v>
      </c>
      <c r="C176" s="1038" t="str">
        <f>INDEX(Languages2!$B$12:$Z$13,MATCH(' '!D176,Languages2!$B$12:$B$13,0),MATCH('1'!$C$5,Languages2!$B$1:$Z$1,0))</f>
        <v>Laki-laki</v>
      </c>
      <c r="D176" s="1038" t="s">
        <v>799</v>
      </c>
      <c r="E176" s="1065">
        <f>'4'!X9</f>
        <v>0</v>
      </c>
      <c r="F176" s="1297"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98"/>
      <c r="C177" s="1051" t="str">
        <f>INDEX(Languages2!$B$12:$Z$13,MATCH(' '!D177,Languages2!$B$12:$B$13,0),MATCH('1'!$C$5,Languages2!$B$1:$Z$1,0))</f>
        <v>Perempuan</v>
      </c>
      <c r="D177" s="1051" t="s">
        <v>800</v>
      </c>
      <c r="E177" s="1066">
        <f>'4'!X10</f>
        <v>0</v>
      </c>
      <c r="F177" s="1297">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95">
        <f>'4'!V11</f>
        <v>0</v>
      </c>
      <c r="C178" s="1038" t="str">
        <f>INDEX(Languages2!$B$12:$Z$13,MATCH(' '!D178,Languages2!$B$12:$B$13,0),MATCH('1'!$C$5,Languages2!$B$1:$Z$1,0))</f>
        <v>Laki-laki</v>
      </c>
      <c r="D178" s="1038" t="s">
        <v>799</v>
      </c>
      <c r="E178" s="1065">
        <f>'4'!X11</f>
        <v>0</v>
      </c>
      <c r="F178" s="1297"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98"/>
      <c r="C179" s="1051" t="str">
        <f>INDEX(Languages2!$B$12:$Z$13,MATCH(' '!D179,Languages2!$B$12:$B$13,0),MATCH('1'!$C$5,Languages2!$B$1:$Z$1,0))</f>
        <v>Perempuan</v>
      </c>
      <c r="D179" s="1051" t="s">
        <v>800</v>
      </c>
      <c r="E179" s="1066">
        <f>'4'!X12</f>
        <v>0</v>
      </c>
      <c r="F179" s="1297">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302">
        <f>'4'!V13</f>
        <v>0</v>
      </c>
      <c r="C180" s="1038" t="str">
        <f>INDEX(Languages2!$B$12:$Z$13,MATCH(' '!D180,Languages2!$B$12:$B$13,0),MATCH('1'!$C$5,Languages2!$B$1:$Z$1,0))</f>
        <v>Laki-laki</v>
      </c>
      <c r="D180" s="1038" t="s">
        <v>799</v>
      </c>
      <c r="E180" s="1065">
        <f>'4'!X13</f>
        <v>0</v>
      </c>
      <c r="F180" s="1297"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98"/>
      <c r="C181" s="1051" t="str">
        <f>INDEX(Languages2!$B$12:$Z$13,MATCH(' '!D181,Languages2!$B$12:$B$13,0),MATCH('1'!$C$5,Languages2!$B$1:$Z$1,0))</f>
        <v>Perempuan</v>
      </c>
      <c r="D181" s="1051" t="s">
        <v>800</v>
      </c>
      <c r="E181" s="1066">
        <f>'4'!X14</f>
        <v>0</v>
      </c>
      <c r="F181" s="1297">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95">
        <f>'4'!V15</f>
        <v>0</v>
      </c>
      <c r="C182" s="1038" t="str">
        <f>INDEX(Languages2!$B$12:$Z$13,MATCH(' '!D182,Languages2!$B$12:$B$13,0),MATCH('1'!$C$5,Languages2!$B$1:$Z$1,0))</f>
        <v>Laki-laki</v>
      </c>
      <c r="D182" s="1038" t="s">
        <v>799</v>
      </c>
      <c r="E182" s="1065">
        <f>'4'!X15</f>
        <v>0</v>
      </c>
      <c r="F182" s="1297"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98"/>
      <c r="C183" s="1051" t="str">
        <f>INDEX(Languages2!$B$12:$Z$13,MATCH(' '!D183,Languages2!$B$12:$B$13,0),MATCH('1'!$C$5,Languages2!$B$1:$Z$1,0))</f>
        <v>Perempuan</v>
      </c>
      <c r="D183" s="1051" t="s">
        <v>800</v>
      </c>
      <c r="E183" s="1066">
        <f>'4'!X16</f>
        <v>0</v>
      </c>
      <c r="F183" s="1297">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302">
        <f>'4'!V17</f>
        <v>0</v>
      </c>
      <c r="C184" s="1038" t="str">
        <f>INDEX(Languages2!$B$12:$Z$13,MATCH(' '!D184,Languages2!$B$12:$B$13,0),MATCH('1'!$C$5,Languages2!$B$1:$Z$1,0))</f>
        <v>Laki-laki</v>
      </c>
      <c r="D184" s="1038" t="s">
        <v>799</v>
      </c>
      <c r="E184" s="1065">
        <f>'4'!X17</f>
        <v>0</v>
      </c>
      <c r="F184" s="1297"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98"/>
      <c r="C185" s="1051" t="str">
        <f>INDEX(Languages2!$B$12:$Z$13,MATCH(' '!D185,Languages2!$B$12:$B$13,0),MATCH('1'!$C$5,Languages2!$B$1:$Z$1,0))</f>
        <v>Perempuan</v>
      </c>
      <c r="D185" s="1051" t="s">
        <v>800</v>
      </c>
      <c r="E185" s="1066">
        <f>'4'!X18</f>
        <v>0</v>
      </c>
      <c r="F185" s="1297">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95">
        <f>'4'!V19</f>
        <v>0</v>
      </c>
      <c r="C186" s="1038" t="str">
        <f>INDEX(Languages2!$B$12:$Z$13,MATCH(' '!D186,Languages2!$B$12:$B$13,0),MATCH('1'!$C$5,Languages2!$B$1:$Z$1,0))</f>
        <v>Laki-laki</v>
      </c>
      <c r="D186" s="1038" t="s">
        <v>799</v>
      </c>
      <c r="E186" s="1065">
        <f>'4'!X19</f>
        <v>0</v>
      </c>
      <c r="F186" s="1297"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98"/>
      <c r="C187" s="1051" t="str">
        <f>INDEX(Languages2!$B$12:$Z$13,MATCH(' '!D187,Languages2!$B$12:$B$13,0),MATCH('1'!$C$5,Languages2!$B$1:$Z$1,0))</f>
        <v>Perempuan</v>
      </c>
      <c r="D187" s="1051" t="s">
        <v>800</v>
      </c>
      <c r="E187" s="1066">
        <f>'4'!X20</f>
        <v>0</v>
      </c>
      <c r="F187" s="1297">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302">
        <f>'4'!V21</f>
        <v>0</v>
      </c>
      <c r="C188" s="1038" t="str">
        <f>INDEX(Languages2!$B$12:$Z$13,MATCH(' '!D188,Languages2!$B$12:$B$13,0),MATCH('1'!$C$5,Languages2!$B$1:$Z$1,0))</f>
        <v>Laki-laki</v>
      </c>
      <c r="D188" s="1038" t="s">
        <v>799</v>
      </c>
      <c r="E188" s="1065">
        <f>'4'!X21</f>
        <v>0</v>
      </c>
      <c r="F188" s="1297"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98"/>
      <c r="C189" s="1051" t="str">
        <f>INDEX(Languages2!$B$12:$Z$13,MATCH(' '!D189,Languages2!$B$12:$B$13,0),MATCH('1'!$C$5,Languages2!$B$1:$Z$1,0))</f>
        <v>Perempuan</v>
      </c>
      <c r="D189" s="1051" t="s">
        <v>800</v>
      </c>
      <c r="E189" s="1066">
        <f>'4'!X22</f>
        <v>0</v>
      </c>
      <c r="F189" s="1297">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95">
        <f>'4'!V23</f>
        <v>0</v>
      </c>
      <c r="C190" s="1038" t="str">
        <f>INDEX(Languages2!$B$12:$Z$13,MATCH(' '!D190,Languages2!$B$12:$B$13,0),MATCH('1'!$C$5,Languages2!$B$1:$Z$1,0))</f>
        <v>Laki-laki</v>
      </c>
      <c r="D190" s="1038" t="s">
        <v>799</v>
      </c>
      <c r="E190" s="1065">
        <f>'4'!X23</f>
        <v>0</v>
      </c>
      <c r="F190" s="1297"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98"/>
      <c r="C191" s="1051" t="str">
        <f>INDEX(Languages2!$B$12:$Z$13,MATCH(' '!D191,Languages2!$B$12:$B$13,0),MATCH('1'!$C$5,Languages2!$B$1:$Z$1,0))</f>
        <v>Perempuan</v>
      </c>
      <c r="D191" s="1051" t="s">
        <v>800</v>
      </c>
      <c r="E191" s="1066">
        <f>'4'!X24</f>
        <v>0</v>
      </c>
      <c r="F191" s="1297">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302">
        <f>'4'!V25</f>
        <v>0</v>
      </c>
      <c r="C192" s="1038" t="str">
        <f>INDEX(Languages2!$B$12:$Z$13,MATCH(' '!D192,Languages2!$B$12:$B$13,0),MATCH('1'!$C$5,Languages2!$B$1:$Z$1,0))</f>
        <v>Laki-laki</v>
      </c>
      <c r="D192" s="1038" t="s">
        <v>799</v>
      </c>
      <c r="E192" s="1065">
        <f>'4'!X25</f>
        <v>0</v>
      </c>
      <c r="F192" s="1297"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98"/>
      <c r="C193" s="1051" t="str">
        <f>INDEX(Languages2!$B$12:$Z$13,MATCH(' '!D193,Languages2!$B$12:$B$13,0),MATCH('1'!$C$5,Languages2!$B$1:$Z$1,0))</f>
        <v>Perempuan</v>
      </c>
      <c r="D193" s="1051" t="s">
        <v>800</v>
      </c>
      <c r="E193" s="1066">
        <f>'4'!X26</f>
        <v>0</v>
      </c>
      <c r="F193" s="1297">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95">
        <f>'4'!V27</f>
        <v>0</v>
      </c>
      <c r="C194" s="1038" t="str">
        <f>INDEX(Languages2!$B$12:$Z$13,MATCH(' '!D194,Languages2!$B$12:$B$13,0),MATCH('1'!$C$5,Languages2!$B$1:$Z$1,0))</f>
        <v>Laki-laki</v>
      </c>
      <c r="D194" s="1038" t="s">
        <v>799</v>
      </c>
      <c r="E194" s="1065">
        <f>'4'!X27</f>
        <v>0</v>
      </c>
      <c r="F194" s="1297"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98"/>
      <c r="C195" s="1051" t="str">
        <f>INDEX(Languages2!$B$12:$Z$13,MATCH(' '!D195,Languages2!$B$12:$B$13,0),MATCH('1'!$C$5,Languages2!$B$1:$Z$1,0))</f>
        <v>Perempuan</v>
      </c>
      <c r="D195" s="1051" t="s">
        <v>800</v>
      </c>
      <c r="E195" s="1066">
        <f>'4'!X28</f>
        <v>0</v>
      </c>
      <c r="F195" s="1297">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302">
        <f>'4'!V29</f>
        <v>0</v>
      </c>
      <c r="C196" s="1038" t="str">
        <f>INDEX(Languages2!$B$12:$Z$13,MATCH(' '!D196,Languages2!$B$12:$B$13,0),MATCH('1'!$C$5,Languages2!$B$1:$Z$1,0))</f>
        <v>Laki-laki</v>
      </c>
      <c r="D196" s="1038" t="s">
        <v>799</v>
      </c>
      <c r="E196" s="1065">
        <f>'4'!X29</f>
        <v>0</v>
      </c>
      <c r="F196" s="1297"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98"/>
      <c r="C197" s="1051" t="str">
        <f>INDEX(Languages2!$B$12:$Z$13,MATCH(' '!D197,Languages2!$B$12:$B$13,0),MATCH('1'!$C$5,Languages2!$B$1:$Z$1,0))</f>
        <v>Perempuan</v>
      </c>
      <c r="D197" s="1051" t="s">
        <v>800</v>
      </c>
      <c r="E197" s="1066">
        <f>'4'!X30</f>
        <v>0</v>
      </c>
      <c r="F197" s="1297">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95">
        <f>'4'!V31</f>
        <v>0</v>
      </c>
      <c r="C198" s="1038" t="str">
        <f>INDEX(Languages2!$B$12:$Z$13,MATCH(' '!D198,Languages2!$B$12:$B$13,0),MATCH('1'!$C$5,Languages2!$B$1:$Z$1,0))</f>
        <v>Laki-laki</v>
      </c>
      <c r="D198" s="1038" t="s">
        <v>799</v>
      </c>
      <c r="E198" s="1065">
        <f>'4'!X31</f>
        <v>0</v>
      </c>
      <c r="F198" s="1297"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98"/>
      <c r="C199" s="1051" t="str">
        <f>INDEX(Languages2!$B$12:$Z$13,MATCH(' '!D199,Languages2!$B$12:$B$13,0),MATCH('1'!$C$5,Languages2!$B$1:$Z$1,0))</f>
        <v>Perempuan</v>
      </c>
      <c r="D199" s="1051" t="s">
        <v>800</v>
      </c>
      <c r="E199" s="1066">
        <f>'4'!X32</f>
        <v>0</v>
      </c>
      <c r="F199" s="1297">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302">
        <f>'4'!V33</f>
        <v>0</v>
      </c>
      <c r="C200" s="1038" t="str">
        <f>INDEX(Languages2!$B$12:$Z$13,MATCH(' '!D200,Languages2!$B$12:$B$13,0),MATCH('1'!$C$5,Languages2!$B$1:$Z$1,0))</f>
        <v>Laki-laki</v>
      </c>
      <c r="D200" s="1038" t="s">
        <v>799</v>
      </c>
      <c r="E200" s="1065">
        <f>'4'!X33</f>
        <v>0</v>
      </c>
      <c r="F200" s="1297"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98"/>
      <c r="C201" s="1051" t="str">
        <f>INDEX(Languages2!$B$12:$Z$13,MATCH(' '!D201,Languages2!$B$12:$B$13,0),MATCH('1'!$C$5,Languages2!$B$1:$Z$1,0))</f>
        <v>Perempuan</v>
      </c>
      <c r="D201" s="1051" t="s">
        <v>800</v>
      </c>
      <c r="E201" s="1066">
        <f>'4'!X34</f>
        <v>0</v>
      </c>
      <c r="F201" s="1297">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95">
        <f>'4'!V35</f>
        <v>0</v>
      </c>
      <c r="C202" s="1038" t="str">
        <f>INDEX(Languages2!$B$12:$Z$13,MATCH(' '!D202,Languages2!$B$12:$B$13,0),MATCH('1'!$C$5,Languages2!$B$1:$Z$1,0))</f>
        <v>Laki-laki</v>
      </c>
      <c r="D202" s="1038" t="s">
        <v>799</v>
      </c>
      <c r="E202" s="1065">
        <f>'4'!X35</f>
        <v>0</v>
      </c>
      <c r="F202" s="1297"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98"/>
      <c r="C203" s="1051" t="str">
        <f>INDEX(Languages2!$B$12:$Z$13,MATCH(' '!D203,Languages2!$B$12:$B$13,0),MATCH('1'!$C$5,Languages2!$B$1:$Z$1,0))</f>
        <v>Perempuan</v>
      </c>
      <c r="D203" s="1051" t="s">
        <v>800</v>
      </c>
      <c r="E203" s="1066">
        <f>'4'!X36</f>
        <v>0</v>
      </c>
      <c r="F203" s="1297">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302">
        <f>'4'!V37</f>
        <v>0</v>
      </c>
      <c r="C204" s="1038" t="str">
        <f>INDEX(Languages2!$B$12:$Z$13,MATCH(' '!D204,Languages2!$B$12:$B$13,0),MATCH('1'!$C$5,Languages2!$B$1:$Z$1,0))</f>
        <v>Laki-laki</v>
      </c>
      <c r="D204" s="1038" t="s">
        <v>799</v>
      </c>
      <c r="E204" s="1065">
        <f>'4'!X37</f>
        <v>0</v>
      </c>
      <c r="F204" s="1297"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98"/>
      <c r="C205" s="1051" t="str">
        <f>INDEX(Languages2!$B$12:$Z$13,MATCH(' '!D205,Languages2!$B$12:$B$13,0),MATCH('1'!$C$5,Languages2!$B$1:$Z$1,0))</f>
        <v>Perempuan</v>
      </c>
      <c r="D205" s="1051" t="s">
        <v>800</v>
      </c>
      <c r="E205" s="1066">
        <f>'4'!X38</f>
        <v>0</v>
      </c>
      <c r="F205" s="1297">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95">
        <f>'4'!V39</f>
        <v>0</v>
      </c>
      <c r="C206" s="1038" t="str">
        <f>INDEX(Languages2!$B$12:$Z$13,MATCH(' '!D206,Languages2!$B$12:$B$13,0),MATCH('1'!$C$5,Languages2!$B$1:$Z$1,0))</f>
        <v>Laki-laki</v>
      </c>
      <c r="D206" s="1038" t="s">
        <v>799</v>
      </c>
      <c r="E206" s="1065">
        <f>'4'!X39</f>
        <v>0</v>
      </c>
      <c r="F206" s="1297"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98"/>
      <c r="C207" s="1051" t="str">
        <f>INDEX(Languages2!$B$12:$Z$13,MATCH(' '!D207,Languages2!$B$12:$B$13,0),MATCH('1'!$C$5,Languages2!$B$1:$Z$1,0))</f>
        <v>Perempuan</v>
      </c>
      <c r="D207" s="1051" t="s">
        <v>800</v>
      </c>
      <c r="E207" s="1066">
        <f>'4'!X40</f>
        <v>0</v>
      </c>
      <c r="F207" s="1297">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302">
        <f>'4'!V41</f>
        <v>0</v>
      </c>
      <c r="C208" s="1038" t="str">
        <f>INDEX(Languages2!$B$12:$Z$13,MATCH(' '!D208,Languages2!$B$12:$B$13,0),MATCH('1'!$C$5,Languages2!$B$1:$Z$1,0))</f>
        <v>Laki-laki</v>
      </c>
      <c r="D208" s="1038" t="s">
        <v>799</v>
      </c>
      <c r="E208" s="1065">
        <f>'4'!X41</f>
        <v>0</v>
      </c>
      <c r="F208" s="1297"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98"/>
      <c r="C209" s="1051" t="str">
        <f>INDEX(Languages2!$B$12:$Z$13,MATCH(' '!D209,Languages2!$B$12:$B$13,0),MATCH('1'!$C$5,Languages2!$B$1:$Z$1,0))</f>
        <v>Perempuan</v>
      </c>
      <c r="D209" s="1051" t="s">
        <v>800</v>
      </c>
      <c r="E209" s="1066">
        <f>'4'!X42</f>
        <v>0</v>
      </c>
      <c r="F209" s="1297">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95">
        <f>'4'!V43</f>
        <v>0</v>
      </c>
      <c r="C210" s="1038" t="str">
        <f>INDEX(Languages2!$B$12:$Z$13,MATCH(' '!D210,Languages2!$B$12:$B$13,0),MATCH('1'!$C$5,Languages2!$B$1:$Z$1,0))</f>
        <v>Laki-laki</v>
      </c>
      <c r="D210" s="1038" t="s">
        <v>799</v>
      </c>
      <c r="E210" s="1065">
        <f>'4'!X43</f>
        <v>0</v>
      </c>
      <c r="F210" s="1297"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98"/>
      <c r="C211" s="1051" t="str">
        <f>INDEX(Languages2!$B$12:$Z$13,MATCH(' '!D211,Languages2!$B$12:$B$13,0),MATCH('1'!$C$5,Languages2!$B$1:$Z$1,0))</f>
        <v>Perempuan</v>
      </c>
      <c r="D211" s="1051" t="s">
        <v>800</v>
      </c>
      <c r="E211" s="1066">
        <f>'4'!X44</f>
        <v>0</v>
      </c>
      <c r="F211" s="1297">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302">
        <f>'4'!AA5</f>
        <v>0</v>
      </c>
      <c r="C213" s="1038" t="str">
        <f>INDEX(Languages2!$B$12:$Z$13,MATCH(' '!D213,Languages2!$B$12:$B$13,0),MATCH('1'!$C$5,Languages2!$B$1:$Z$1,0))</f>
        <v>Laki-laki</v>
      </c>
      <c r="D213" s="1038" t="s">
        <v>799</v>
      </c>
      <c r="E213" s="1065">
        <f>'4'!AC5</f>
        <v>0</v>
      </c>
      <c r="F213" s="1297"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98"/>
      <c r="C214" s="1051" t="str">
        <f>INDEX(Languages2!$B$12:$Z$13,MATCH(' '!D214,Languages2!$B$12:$B$13,0),MATCH('1'!$C$5,Languages2!$B$1:$Z$1,0))</f>
        <v>Perempuan</v>
      </c>
      <c r="D214" s="1051" t="s">
        <v>800</v>
      </c>
      <c r="E214" s="1066">
        <f>'4'!AC6</f>
        <v>0</v>
      </c>
      <c r="F214" s="1297">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302">
        <f>'4'!AA7</f>
        <v>0</v>
      </c>
      <c r="C215" s="1038" t="str">
        <f>INDEX(Languages2!$B$12:$Z$13,MATCH(' '!D215,Languages2!$B$12:$B$13,0),MATCH('1'!$C$5,Languages2!$B$1:$Z$1,0))</f>
        <v>Laki-laki</v>
      </c>
      <c r="D215" s="1038" t="s">
        <v>799</v>
      </c>
      <c r="E215" s="1065">
        <f>'4'!AC7</f>
        <v>0</v>
      </c>
      <c r="F215" s="1297"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98"/>
      <c r="C216" s="1051" t="str">
        <f>INDEX(Languages2!$B$12:$Z$13,MATCH(' '!D216,Languages2!$B$12:$B$13,0),MATCH('1'!$C$5,Languages2!$B$1:$Z$1,0))</f>
        <v>Perempuan</v>
      </c>
      <c r="D216" s="1051" t="s">
        <v>800</v>
      </c>
      <c r="E216" s="1066">
        <f>'4'!AC8</f>
        <v>0</v>
      </c>
      <c r="F216" s="1297">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302">
        <f>'4'!AA9</f>
        <v>0</v>
      </c>
      <c r="C217" s="1038" t="str">
        <f>INDEX(Languages2!$B$12:$Z$13,MATCH(' '!D217,Languages2!$B$12:$B$13,0),MATCH('1'!$C$5,Languages2!$B$1:$Z$1,0))</f>
        <v>Laki-laki</v>
      </c>
      <c r="D217" s="1038" t="s">
        <v>799</v>
      </c>
      <c r="E217" s="1065">
        <f>'4'!AC9</f>
        <v>0</v>
      </c>
      <c r="F217" s="1297"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98"/>
      <c r="C218" s="1051" t="str">
        <f>INDEX(Languages2!$B$12:$Z$13,MATCH(' '!D218,Languages2!$B$12:$B$13,0),MATCH('1'!$C$5,Languages2!$B$1:$Z$1,0))</f>
        <v>Perempuan</v>
      </c>
      <c r="D218" s="1051" t="s">
        <v>800</v>
      </c>
      <c r="E218" s="1066">
        <f>'4'!AC10</f>
        <v>0</v>
      </c>
      <c r="F218" s="1297">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302">
        <f>'4'!AA11</f>
        <v>0</v>
      </c>
      <c r="C219" s="1038" t="str">
        <f>INDEX(Languages2!$B$12:$Z$13,MATCH(' '!D219,Languages2!$B$12:$B$13,0),MATCH('1'!$C$5,Languages2!$B$1:$Z$1,0))</f>
        <v>Laki-laki</v>
      </c>
      <c r="D219" s="1038" t="s">
        <v>799</v>
      </c>
      <c r="E219" s="1065">
        <f>'4'!AC11</f>
        <v>0</v>
      </c>
      <c r="F219" s="1297"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98"/>
      <c r="C220" s="1051" t="str">
        <f>INDEX(Languages2!$B$12:$Z$13,MATCH(' '!D220,Languages2!$B$12:$B$13,0),MATCH('1'!$C$5,Languages2!$B$1:$Z$1,0))</f>
        <v>Perempuan</v>
      </c>
      <c r="D220" s="1051" t="s">
        <v>800</v>
      </c>
      <c r="E220" s="1066">
        <f>'4'!AC12</f>
        <v>0</v>
      </c>
      <c r="F220" s="1297">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302">
        <f>'4'!AA13</f>
        <v>0</v>
      </c>
      <c r="C221" s="1038" t="str">
        <f>INDEX(Languages2!$B$12:$Z$13,MATCH(' '!D221,Languages2!$B$12:$B$13,0),MATCH('1'!$C$5,Languages2!$B$1:$Z$1,0))</f>
        <v>Laki-laki</v>
      </c>
      <c r="D221" s="1038" t="s">
        <v>799</v>
      </c>
      <c r="E221" s="1065">
        <f>'4'!AC13</f>
        <v>0</v>
      </c>
      <c r="F221" s="1297"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98"/>
      <c r="C222" s="1051" t="str">
        <f>INDEX(Languages2!$B$12:$Z$13,MATCH(' '!D222,Languages2!$B$12:$B$13,0),MATCH('1'!$C$5,Languages2!$B$1:$Z$1,0))</f>
        <v>Perempuan</v>
      </c>
      <c r="D222" s="1051" t="s">
        <v>800</v>
      </c>
      <c r="E222" s="1066">
        <f>'4'!AC14</f>
        <v>0</v>
      </c>
      <c r="F222" s="1297">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302">
        <f>'4'!AA15</f>
        <v>0</v>
      </c>
      <c r="C223" s="1038" t="str">
        <f>INDEX(Languages2!$B$12:$Z$13,MATCH(' '!D223,Languages2!$B$12:$B$13,0),MATCH('1'!$C$5,Languages2!$B$1:$Z$1,0))</f>
        <v>Laki-laki</v>
      </c>
      <c r="D223" s="1038" t="s">
        <v>799</v>
      </c>
      <c r="E223" s="1065">
        <f>'4'!AC15</f>
        <v>0</v>
      </c>
      <c r="F223" s="1297"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98"/>
      <c r="C224" s="1051" t="str">
        <f>INDEX(Languages2!$B$12:$Z$13,MATCH(' '!D224,Languages2!$B$12:$B$13,0),MATCH('1'!$C$5,Languages2!$B$1:$Z$1,0))</f>
        <v>Perempuan</v>
      </c>
      <c r="D224" s="1051" t="s">
        <v>800</v>
      </c>
      <c r="E224" s="1066">
        <f>'4'!AC16</f>
        <v>0</v>
      </c>
      <c r="F224" s="1297">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302">
        <f>'4'!AA17</f>
        <v>0</v>
      </c>
      <c r="C225" s="1038" t="str">
        <f>INDEX(Languages2!$B$12:$Z$13,MATCH(' '!D225,Languages2!$B$12:$B$13,0),MATCH('1'!$C$5,Languages2!$B$1:$Z$1,0))</f>
        <v>Laki-laki</v>
      </c>
      <c r="D225" s="1038" t="s">
        <v>799</v>
      </c>
      <c r="E225" s="1065">
        <f>'4'!AC17</f>
        <v>0</v>
      </c>
      <c r="F225" s="1297"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98"/>
      <c r="C226" s="1051" t="str">
        <f>INDEX(Languages2!$B$12:$Z$13,MATCH(' '!D226,Languages2!$B$12:$B$13,0),MATCH('1'!$C$5,Languages2!$B$1:$Z$1,0))</f>
        <v>Perempuan</v>
      </c>
      <c r="D226" s="1051" t="s">
        <v>800</v>
      </c>
      <c r="E226" s="1066">
        <f>'4'!AC18</f>
        <v>0</v>
      </c>
      <c r="F226" s="1297">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302">
        <f>'4'!AA19</f>
        <v>0</v>
      </c>
      <c r="C227" s="1038" t="str">
        <f>INDEX(Languages2!$B$12:$Z$13,MATCH(' '!D227,Languages2!$B$12:$B$13,0),MATCH('1'!$C$5,Languages2!$B$1:$Z$1,0))</f>
        <v>Laki-laki</v>
      </c>
      <c r="D227" s="1038" t="s">
        <v>799</v>
      </c>
      <c r="E227" s="1065">
        <f>'4'!AC19</f>
        <v>0</v>
      </c>
      <c r="F227" s="1297"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98"/>
      <c r="C228" s="1051" t="str">
        <f>INDEX(Languages2!$B$12:$Z$13,MATCH(' '!D228,Languages2!$B$12:$B$13,0),MATCH('1'!$C$5,Languages2!$B$1:$Z$1,0))</f>
        <v>Perempuan</v>
      </c>
      <c r="D228" s="1051" t="s">
        <v>800</v>
      </c>
      <c r="E228" s="1066">
        <f>'4'!AC20</f>
        <v>0</v>
      </c>
      <c r="F228" s="1297">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302">
        <f>'4'!AA21</f>
        <v>0</v>
      </c>
      <c r="C229" s="1038" t="str">
        <f>INDEX(Languages2!$B$12:$Z$13,MATCH(' '!D229,Languages2!$B$12:$B$13,0),MATCH('1'!$C$5,Languages2!$B$1:$Z$1,0))</f>
        <v>Laki-laki</v>
      </c>
      <c r="D229" s="1038" t="s">
        <v>799</v>
      </c>
      <c r="E229" s="1065">
        <f>'4'!AC21</f>
        <v>0</v>
      </c>
      <c r="F229" s="1297"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98"/>
      <c r="C230" s="1051" t="str">
        <f>INDEX(Languages2!$B$12:$Z$13,MATCH(' '!D230,Languages2!$B$12:$B$13,0),MATCH('1'!$C$5,Languages2!$B$1:$Z$1,0))</f>
        <v>Perempuan</v>
      </c>
      <c r="D230" s="1051" t="s">
        <v>800</v>
      </c>
      <c r="E230" s="1066">
        <f>'4'!AC22</f>
        <v>0</v>
      </c>
      <c r="F230" s="1297">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302">
        <f>'4'!AA23</f>
        <v>0</v>
      </c>
      <c r="C231" s="1038" t="str">
        <f>INDEX(Languages2!$B$12:$Z$13,MATCH(' '!D231,Languages2!$B$12:$B$13,0),MATCH('1'!$C$5,Languages2!$B$1:$Z$1,0))</f>
        <v>Laki-laki</v>
      </c>
      <c r="D231" s="1038" t="s">
        <v>799</v>
      </c>
      <c r="E231" s="1065">
        <f>'4'!AC23</f>
        <v>0</v>
      </c>
      <c r="F231" s="1297"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98"/>
      <c r="C232" s="1051" t="str">
        <f>INDEX(Languages2!$B$12:$Z$13,MATCH(' '!D232,Languages2!$B$12:$B$13,0),MATCH('1'!$C$5,Languages2!$B$1:$Z$1,0))</f>
        <v>Perempuan</v>
      </c>
      <c r="D232" s="1051" t="s">
        <v>800</v>
      </c>
      <c r="E232" s="1066">
        <f>'4'!AC24</f>
        <v>0</v>
      </c>
      <c r="F232" s="1297">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302">
        <f>'4'!AA25</f>
        <v>0</v>
      </c>
      <c r="C233" s="1038" t="str">
        <f>INDEX(Languages2!$B$12:$Z$13,MATCH(' '!D233,Languages2!$B$12:$B$13,0),MATCH('1'!$C$5,Languages2!$B$1:$Z$1,0))</f>
        <v>Laki-laki</v>
      </c>
      <c r="D233" s="1038" t="s">
        <v>799</v>
      </c>
      <c r="E233" s="1065">
        <f>'4'!AC25</f>
        <v>0</v>
      </c>
      <c r="F233" s="1297"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98"/>
      <c r="C234" s="1051" t="str">
        <f>INDEX(Languages2!$B$12:$Z$13,MATCH(' '!D234,Languages2!$B$12:$B$13,0),MATCH('1'!$C$5,Languages2!$B$1:$Z$1,0))</f>
        <v>Perempuan</v>
      </c>
      <c r="D234" s="1051" t="s">
        <v>800</v>
      </c>
      <c r="E234" s="1066">
        <f>'4'!AC26</f>
        <v>0</v>
      </c>
      <c r="F234" s="1297">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302">
        <f>'4'!AA27</f>
        <v>0</v>
      </c>
      <c r="C235" s="1038" t="str">
        <f>INDEX(Languages2!$B$12:$Z$13,MATCH(' '!D235,Languages2!$B$12:$B$13,0),MATCH('1'!$C$5,Languages2!$B$1:$Z$1,0))</f>
        <v>Laki-laki</v>
      </c>
      <c r="D235" s="1038" t="s">
        <v>799</v>
      </c>
      <c r="E235" s="1065">
        <f>'4'!AC27</f>
        <v>0</v>
      </c>
      <c r="F235" s="1297"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98"/>
      <c r="C236" s="1051" t="str">
        <f>INDEX(Languages2!$B$12:$Z$13,MATCH(' '!D236,Languages2!$B$12:$B$13,0),MATCH('1'!$C$5,Languages2!$B$1:$Z$1,0))</f>
        <v>Perempuan</v>
      </c>
      <c r="D236" s="1051" t="s">
        <v>800</v>
      </c>
      <c r="E236" s="1066">
        <f>'4'!AC28</f>
        <v>0</v>
      </c>
      <c r="F236" s="1297">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302">
        <f>'4'!AA29</f>
        <v>0</v>
      </c>
      <c r="C237" s="1038" t="str">
        <f>INDEX(Languages2!$B$12:$Z$13,MATCH(' '!D237,Languages2!$B$12:$B$13,0),MATCH('1'!$C$5,Languages2!$B$1:$Z$1,0))</f>
        <v>Laki-laki</v>
      </c>
      <c r="D237" s="1038" t="s">
        <v>799</v>
      </c>
      <c r="E237" s="1065">
        <f>'4'!AC29</f>
        <v>0</v>
      </c>
      <c r="F237" s="1297"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98"/>
      <c r="C238" s="1051" t="str">
        <f>INDEX(Languages2!$B$12:$Z$13,MATCH(' '!D238,Languages2!$B$12:$B$13,0),MATCH('1'!$C$5,Languages2!$B$1:$Z$1,0))</f>
        <v>Perempuan</v>
      </c>
      <c r="D238" s="1051" t="s">
        <v>800</v>
      </c>
      <c r="E238" s="1066">
        <f>'4'!AC30</f>
        <v>0</v>
      </c>
      <c r="F238" s="1297">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302">
        <f>'4'!AA31</f>
        <v>0</v>
      </c>
      <c r="C239" s="1038" t="str">
        <f>INDEX(Languages2!$B$12:$Z$13,MATCH(' '!D239,Languages2!$B$12:$B$13,0),MATCH('1'!$C$5,Languages2!$B$1:$Z$1,0))</f>
        <v>Laki-laki</v>
      </c>
      <c r="D239" s="1038" t="s">
        <v>799</v>
      </c>
      <c r="E239" s="1065">
        <f>'4'!AC31</f>
        <v>0</v>
      </c>
      <c r="F239" s="1297"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98"/>
      <c r="C240" s="1051" t="str">
        <f>INDEX(Languages2!$B$12:$Z$13,MATCH(' '!D240,Languages2!$B$12:$B$13,0),MATCH('1'!$C$5,Languages2!$B$1:$Z$1,0))</f>
        <v>Perempuan</v>
      </c>
      <c r="D240" s="1051" t="s">
        <v>800</v>
      </c>
      <c r="E240" s="1066">
        <f>'4'!AC32</f>
        <v>0</v>
      </c>
      <c r="F240" s="1297">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302">
        <f>'4'!AA33</f>
        <v>0</v>
      </c>
      <c r="C241" s="1038" t="str">
        <f>INDEX(Languages2!$B$12:$Z$13,MATCH(' '!D241,Languages2!$B$12:$B$13,0),MATCH('1'!$C$5,Languages2!$B$1:$Z$1,0))</f>
        <v>Laki-laki</v>
      </c>
      <c r="D241" s="1038" t="s">
        <v>799</v>
      </c>
      <c r="E241" s="1065">
        <f>'4'!AC33</f>
        <v>0</v>
      </c>
      <c r="F241" s="1297"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98"/>
      <c r="C242" s="1051" t="str">
        <f>INDEX(Languages2!$B$12:$Z$13,MATCH(' '!D242,Languages2!$B$12:$B$13,0),MATCH('1'!$C$5,Languages2!$B$1:$Z$1,0))</f>
        <v>Perempuan</v>
      </c>
      <c r="D242" s="1051" t="s">
        <v>800</v>
      </c>
      <c r="E242" s="1066">
        <f>'4'!AC34</f>
        <v>0</v>
      </c>
      <c r="F242" s="1297">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302">
        <f>'4'!AA35</f>
        <v>0</v>
      </c>
      <c r="C243" s="1038" t="str">
        <f>INDEX(Languages2!$B$12:$Z$13,MATCH(' '!D243,Languages2!$B$12:$B$13,0),MATCH('1'!$C$5,Languages2!$B$1:$Z$1,0))</f>
        <v>Laki-laki</v>
      </c>
      <c r="D243" s="1038" t="s">
        <v>799</v>
      </c>
      <c r="E243" s="1065">
        <f>'4'!AC35</f>
        <v>0</v>
      </c>
      <c r="F243" s="1297"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98"/>
      <c r="C244" s="1051" t="str">
        <f>INDEX(Languages2!$B$12:$Z$13,MATCH(' '!D244,Languages2!$B$12:$B$13,0),MATCH('1'!$C$5,Languages2!$B$1:$Z$1,0))</f>
        <v>Perempuan</v>
      </c>
      <c r="D244" s="1051" t="s">
        <v>800</v>
      </c>
      <c r="E244" s="1066">
        <f>'4'!AC36</f>
        <v>0</v>
      </c>
      <c r="F244" s="1297">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302">
        <f>'4'!AA37</f>
        <v>0</v>
      </c>
      <c r="C245" s="1038" t="str">
        <f>INDEX(Languages2!$B$12:$Z$13,MATCH(' '!D245,Languages2!$B$12:$B$13,0),MATCH('1'!$C$5,Languages2!$B$1:$Z$1,0))</f>
        <v>Laki-laki</v>
      </c>
      <c r="D245" s="1038" t="s">
        <v>799</v>
      </c>
      <c r="E245" s="1065">
        <f>'4'!AC37</f>
        <v>0</v>
      </c>
      <c r="F245" s="1297"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98"/>
      <c r="C246" s="1051" t="str">
        <f>INDEX(Languages2!$B$12:$Z$13,MATCH(' '!D246,Languages2!$B$12:$B$13,0),MATCH('1'!$C$5,Languages2!$B$1:$Z$1,0))</f>
        <v>Perempuan</v>
      </c>
      <c r="D246" s="1051" t="s">
        <v>800</v>
      </c>
      <c r="E246" s="1066">
        <f>'4'!AC38</f>
        <v>0</v>
      </c>
      <c r="F246" s="1297">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302">
        <f>'4'!AA39</f>
        <v>0</v>
      </c>
      <c r="C247" s="1038" t="str">
        <f>INDEX(Languages2!$B$12:$Z$13,MATCH(' '!D247,Languages2!$B$12:$B$13,0),MATCH('1'!$C$5,Languages2!$B$1:$Z$1,0))</f>
        <v>Laki-laki</v>
      </c>
      <c r="D247" s="1038" t="s">
        <v>799</v>
      </c>
      <c r="E247" s="1065">
        <f>'4'!AC39</f>
        <v>0</v>
      </c>
      <c r="F247" s="1297"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98"/>
      <c r="C248" s="1051" t="str">
        <f>INDEX(Languages2!$B$12:$Z$13,MATCH(' '!D248,Languages2!$B$12:$B$13,0),MATCH('1'!$C$5,Languages2!$B$1:$Z$1,0))</f>
        <v>Perempuan</v>
      </c>
      <c r="D248" s="1051" t="s">
        <v>800</v>
      </c>
      <c r="E248" s="1066">
        <f>'4'!AC40</f>
        <v>0</v>
      </c>
      <c r="F248" s="1297">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302">
        <f>'4'!AA41</f>
        <v>0</v>
      </c>
      <c r="C249" s="1038" t="str">
        <f>INDEX(Languages2!$B$12:$Z$13,MATCH(' '!D249,Languages2!$B$12:$B$13,0),MATCH('1'!$C$5,Languages2!$B$1:$Z$1,0))</f>
        <v>Laki-laki</v>
      </c>
      <c r="D249" s="1038" t="s">
        <v>799</v>
      </c>
      <c r="E249" s="1065">
        <f>'4'!AC41</f>
        <v>0</v>
      </c>
      <c r="F249" s="1297"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98"/>
      <c r="C250" s="1051" t="str">
        <f>INDEX(Languages2!$B$12:$Z$13,MATCH(' '!D250,Languages2!$B$12:$B$13,0),MATCH('1'!$C$5,Languages2!$B$1:$Z$1,0))</f>
        <v>Perempuan</v>
      </c>
      <c r="D250" s="1051" t="s">
        <v>800</v>
      </c>
      <c r="E250" s="1066">
        <f>'4'!AC42</f>
        <v>0</v>
      </c>
      <c r="F250" s="1297">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302">
        <f>'4'!AA43</f>
        <v>0</v>
      </c>
      <c r="C251" s="1038" t="str">
        <f>INDEX(Languages2!$B$12:$Z$13,MATCH(' '!D251,Languages2!$B$12:$B$13,0),MATCH('1'!$C$5,Languages2!$B$1:$Z$1,0))</f>
        <v>Laki-laki</v>
      </c>
      <c r="D251" s="1038" t="s">
        <v>799</v>
      </c>
      <c r="E251" s="1065">
        <f>'4'!AC43</f>
        <v>0</v>
      </c>
      <c r="F251" s="1297"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98"/>
      <c r="C252" s="1051" t="str">
        <f>INDEX(Languages2!$B$12:$Z$13,MATCH(' '!D252,Languages2!$B$12:$B$13,0),MATCH('1'!$C$5,Languages2!$B$1:$Z$1,0))</f>
        <v>Perempuan</v>
      </c>
      <c r="D252" s="1051" t="s">
        <v>800</v>
      </c>
      <c r="E252" s="1066">
        <f>'4'!AC44</f>
        <v>0</v>
      </c>
      <c r="F252" s="1297">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 ref="B227:B228"/>
    <mergeCell ref="F227:F228"/>
    <mergeCell ref="B229:B230"/>
    <mergeCell ref="F229:F230"/>
    <mergeCell ref="B231:B232"/>
    <mergeCell ref="F231:F232"/>
    <mergeCell ref="B233:B234"/>
    <mergeCell ref="F233:F234"/>
    <mergeCell ref="B235:B236"/>
    <mergeCell ref="F235:F236"/>
    <mergeCell ref="B217:B218"/>
    <mergeCell ref="F217:F218"/>
    <mergeCell ref="B219:B220"/>
    <mergeCell ref="F219:F220"/>
    <mergeCell ref="B221:B222"/>
    <mergeCell ref="F221:F222"/>
    <mergeCell ref="B223:B224"/>
    <mergeCell ref="F223:F224"/>
    <mergeCell ref="B225:B226"/>
    <mergeCell ref="F225:F226"/>
    <mergeCell ref="B206:B207"/>
    <mergeCell ref="F206:F207"/>
    <mergeCell ref="B208:B209"/>
    <mergeCell ref="F208:F209"/>
    <mergeCell ref="B210:B211"/>
    <mergeCell ref="F210:F211"/>
    <mergeCell ref="B213:B214"/>
    <mergeCell ref="F213:F214"/>
    <mergeCell ref="B215:B216"/>
    <mergeCell ref="F215:F216"/>
    <mergeCell ref="B196:B197"/>
    <mergeCell ref="F196:F197"/>
    <mergeCell ref="B198:B199"/>
    <mergeCell ref="F198:F199"/>
    <mergeCell ref="B200:B201"/>
    <mergeCell ref="F200:F201"/>
    <mergeCell ref="B202:B203"/>
    <mergeCell ref="F202:F203"/>
    <mergeCell ref="B204:B205"/>
    <mergeCell ref="F204:F205"/>
    <mergeCell ref="B186:B187"/>
    <mergeCell ref="F186:F187"/>
    <mergeCell ref="B188:B189"/>
    <mergeCell ref="F188:F189"/>
    <mergeCell ref="B190:B191"/>
    <mergeCell ref="F190:F191"/>
    <mergeCell ref="B192:B193"/>
    <mergeCell ref="F192:F193"/>
    <mergeCell ref="B194:B195"/>
    <mergeCell ref="F194:F195"/>
    <mergeCell ref="B176:B177"/>
    <mergeCell ref="F176:F177"/>
    <mergeCell ref="B178:B179"/>
    <mergeCell ref="F178:F179"/>
    <mergeCell ref="B180:B181"/>
    <mergeCell ref="F180:F181"/>
    <mergeCell ref="B182:B183"/>
    <mergeCell ref="F182:F183"/>
    <mergeCell ref="B184:B185"/>
    <mergeCell ref="F184:F185"/>
    <mergeCell ref="B165:B166"/>
    <mergeCell ref="F165:F166"/>
    <mergeCell ref="B167:B168"/>
    <mergeCell ref="F167:F168"/>
    <mergeCell ref="B169:B170"/>
    <mergeCell ref="F169:F170"/>
    <mergeCell ref="B172:B173"/>
    <mergeCell ref="F172:F173"/>
    <mergeCell ref="B174:B175"/>
    <mergeCell ref="F174:F175"/>
    <mergeCell ref="B155:B156"/>
    <mergeCell ref="F155:F156"/>
    <mergeCell ref="B157:B158"/>
    <mergeCell ref="F157:F158"/>
    <mergeCell ref="B159:B160"/>
    <mergeCell ref="F159:F160"/>
    <mergeCell ref="B161:B162"/>
    <mergeCell ref="F161:F162"/>
    <mergeCell ref="B163:B164"/>
    <mergeCell ref="F163:F164"/>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96:B97"/>
    <mergeCell ref="F96:F97"/>
    <mergeCell ref="B98:B99"/>
    <mergeCell ref="F98:F99"/>
    <mergeCell ref="B112:B113"/>
    <mergeCell ref="F112:F113"/>
    <mergeCell ref="B114:B115"/>
    <mergeCell ref="F114:F115"/>
    <mergeCell ref="B116:B117"/>
    <mergeCell ref="F116:F117"/>
    <mergeCell ref="B128:B129"/>
    <mergeCell ref="F128:F129"/>
    <mergeCell ref="B118:B119"/>
    <mergeCell ref="F118:F119"/>
    <mergeCell ref="B120:B121"/>
    <mergeCell ref="F120:F121"/>
    <mergeCell ref="B122:B123"/>
    <mergeCell ref="F122:F123"/>
    <mergeCell ref="B124:B125"/>
    <mergeCell ref="F124:F125"/>
    <mergeCell ref="B126:B127"/>
    <mergeCell ref="F126:F127"/>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26" t="s">
        <v>811</v>
      </c>
      <c r="F4" s="1326"/>
      <c r="G4" s="1326"/>
      <c r="H4" s="1326"/>
      <c r="I4" s="1326"/>
      <c r="J4" s="1326"/>
      <c r="K4" s="1326"/>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Kawasan Kerja: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45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Selamat! Anda telah menyelesaikan Matriks Gaji Anda. Di halaman ini, Anda akan menemukan empat tabel hasil ringkasannya. Jika Anda berminat mendapatkan visualisasi lengkap hasil tersebut, sama dengan grafik di bawah ini, harap kirim email ke IDH di: 
livingwagematrix@idhtrade.org</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Kawasan Kerja: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Kawasan Kerja: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Kawasan Kerja: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Kawasan Kerja: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Kawasan Kerja: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27" t="s">
        <v>1074</v>
      </c>
      <c r="B9" s="1327"/>
      <c r="C9" s="1327"/>
      <c r="D9" s="1327"/>
      <c r="E9" s="1327"/>
      <c r="F9" s="1327"/>
      <c r="G9" s="1327"/>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C5" sqref="C5"/>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25" t="str">
        <f>Cover_V2!S6</f>
        <v>Panduan Matriks Gaji</v>
      </c>
      <c r="C3" s="1125"/>
      <c r="D3" s="1125"/>
      <c r="E3" s="1125"/>
      <c r="F3" s="1125"/>
      <c r="G3" s="1125"/>
      <c r="H3" s="1125"/>
      <c r="I3" s="1125"/>
      <c r="J3" s="1125"/>
      <c r="K3" s="1125"/>
      <c r="L3" s="1125"/>
      <c r="M3" s="1125"/>
      <c r="N3" s="1125"/>
      <c r="O3" s="1125"/>
      <c r="P3" s="1125"/>
      <c r="Q3" s="1125"/>
      <c r="R3" s="1125"/>
      <c r="S3" s="1125"/>
      <c r="T3" s="828"/>
      <c r="U3" s="828"/>
      <c r="V3" s="828"/>
    </row>
    <row r="4" spans="2:22">
      <c r="B4" s="1115"/>
      <c r="C4" s="1115"/>
      <c r="D4" s="1115"/>
      <c r="E4" s="1115"/>
      <c r="F4" s="1115"/>
      <c r="G4" s="1115"/>
      <c r="H4" s="1115"/>
      <c r="I4" s="1115"/>
      <c r="J4" s="1115"/>
      <c r="K4" s="1115"/>
      <c r="L4" s="1115"/>
      <c r="M4" s="1115"/>
      <c r="N4" s="1115"/>
      <c r="O4" s="1115"/>
      <c r="P4" s="1115"/>
      <c r="Q4" s="1115"/>
      <c r="R4" s="1115"/>
      <c r="S4" s="1115"/>
      <c r="T4" s="829"/>
      <c r="U4" s="829"/>
    </row>
    <row r="5" spans="2:22" ht="29.5" customHeight="1">
      <c r="B5" s="830" t="s">
        <v>1743</v>
      </c>
      <c r="C5" s="831" t="s">
        <v>1090</v>
      </c>
      <c r="D5" s="832"/>
      <c r="E5" s="832"/>
      <c r="F5" s="832"/>
      <c r="G5" s="832"/>
      <c r="H5" s="832"/>
      <c r="I5" s="832"/>
      <c r="J5" s="832"/>
      <c r="K5" s="832"/>
      <c r="L5" s="832"/>
      <c r="M5" s="832"/>
      <c r="N5" s="832"/>
      <c r="O5" s="832"/>
      <c r="P5" s="832"/>
      <c r="Q5" s="832"/>
      <c r="R5" s="832"/>
      <c r="S5" s="832"/>
      <c r="T5" s="829"/>
      <c r="U5" s="829"/>
    </row>
    <row r="7" spans="2:22" ht="15" customHeight="1">
      <c r="B7" s="1116" t="str">
        <f>Cover_V2!S9</f>
        <v>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v>
      </c>
      <c r="C7" s="1117"/>
      <c r="D7" s="1117"/>
      <c r="E7" s="1117"/>
      <c r="F7" s="1117"/>
      <c r="G7" s="1117"/>
      <c r="H7" s="1117"/>
      <c r="I7" s="1117"/>
      <c r="J7" s="1118"/>
      <c r="R7" s="1126" t="str">
        <f>INDEX(Languages1!$C$1:$AB$1998,MATCH(Cover_V2!O5,Languages1!$C$1:$C$1998,0),MATCH('1'!$C$5,Languages1!$C$1:$AB$1,0))</f>
        <v>Bagian</v>
      </c>
      <c r="S7" s="1127"/>
    </row>
    <row r="8" spans="2:22">
      <c r="B8" s="1119"/>
      <c r="C8" s="1120"/>
      <c r="D8" s="1120"/>
      <c r="E8" s="1120"/>
      <c r="F8" s="1120"/>
      <c r="G8" s="1120"/>
      <c r="H8" s="1120"/>
      <c r="I8" s="1120"/>
      <c r="J8" s="1121"/>
      <c r="R8" s="833">
        <v>1</v>
      </c>
      <c r="S8" s="834" t="str">
        <f>INDEX(Languages1!$C$1:$AB$1998,MATCH(A35,Languages1!$C$1:$C$1998,0),MATCH('1'!$C$5,Languages1!$C$1:$AB$1,0))</f>
        <v>Pengantar</v>
      </c>
    </row>
    <row r="9" spans="2:22">
      <c r="B9" s="1119"/>
      <c r="C9" s="1120"/>
      <c r="D9" s="1120"/>
      <c r="E9" s="1120"/>
      <c r="F9" s="1120"/>
      <c r="G9" s="1120"/>
      <c r="H9" s="1120"/>
      <c r="I9" s="1120"/>
      <c r="J9" s="1121"/>
      <c r="R9" s="833">
        <v>2</v>
      </c>
      <c r="S9" s="834" t="str">
        <f>INDEX(Languages1!$C$1:$AB$1998,MATCH(A36,Languages1!$C$1:$C$1998,0),MATCH('1'!$C$5,Languages1!$C$1:$AB$1,0))</f>
        <v>Informasi Pemegang Sertifikat</v>
      </c>
    </row>
    <row r="10" spans="2:22" ht="14.5" customHeight="1">
      <c r="B10" s="1119"/>
      <c r="C10" s="1120"/>
      <c r="D10" s="1120"/>
      <c r="E10" s="1120"/>
      <c r="F10" s="1120"/>
      <c r="G10" s="1120"/>
      <c r="H10" s="1120"/>
      <c r="I10" s="1120"/>
      <c r="J10" s="1121"/>
      <c r="R10" s="833">
        <v>3</v>
      </c>
      <c r="S10" s="834" t="str">
        <f>INDEX(Languages1!$C$1:$AB$1998,MATCH(A37,Languages1!$C$1:$C$1998,0),MATCH('1'!$C$5,Languages1!$C$1:$AB$1,0))</f>
        <v>Kategori Kerja</v>
      </c>
    </row>
    <row r="11" spans="2:22" ht="14.5" customHeight="1">
      <c r="B11" s="1119"/>
      <c r="C11" s="1120"/>
      <c r="D11" s="1120"/>
      <c r="E11" s="1120"/>
      <c r="F11" s="1120"/>
      <c r="G11" s="1120"/>
      <c r="H11" s="1120"/>
      <c r="I11" s="1120"/>
      <c r="J11" s="1121"/>
      <c r="R11" s="833">
        <v>4</v>
      </c>
      <c r="S11" s="834" t="str">
        <f>INDEX(Languages1!$C$1:$AB$1998,MATCH(A38,Languages1!$C$1:$C$1998,0),MATCH('1'!$C$5,Languages1!$C$1:$AB$1,0))</f>
        <v>Jumlah Pekerja</v>
      </c>
    </row>
    <row r="12" spans="2:22" ht="14.5" customHeight="1">
      <c r="B12" s="1119"/>
      <c r="C12" s="1120"/>
      <c r="D12" s="1120"/>
      <c r="E12" s="1120"/>
      <c r="F12" s="1120"/>
      <c r="G12" s="1120"/>
      <c r="H12" s="1120"/>
      <c r="I12" s="1120"/>
      <c r="J12" s="1121"/>
      <c r="R12" s="833">
        <v>5</v>
      </c>
      <c r="S12" s="834" t="str">
        <f>INDEX(Languages1!$C$1:$AB$1998,MATCH(A39,Languages1!$C$1:$C$1998,0),MATCH('1'!$C$5,Languages1!$C$1:$AB$1,0))</f>
        <v>Upah per Musim Panen</v>
      </c>
    </row>
    <row r="13" spans="2:22" ht="14.5" customHeight="1">
      <c r="B13" s="1119"/>
      <c r="C13" s="1120"/>
      <c r="D13" s="1120"/>
      <c r="E13" s="1120"/>
      <c r="F13" s="1120"/>
      <c r="G13" s="1120"/>
      <c r="H13" s="1120"/>
      <c r="I13" s="1120"/>
      <c r="J13" s="1121"/>
      <c r="R13" s="833">
        <v>6</v>
      </c>
      <c r="S13" s="834" t="str">
        <f>INDEX(Languages1!$C$1:$AB$1998,MATCH(A40,Languages1!$C$1:$C$1998,0),MATCH('1'!$C$5,Languages1!$C$1:$AB$1,0))</f>
        <v>Tunjangan setara barang 1</v>
      </c>
    </row>
    <row r="14" spans="2:22" ht="14.5" customHeight="1">
      <c r="B14" s="1119"/>
      <c r="C14" s="1120"/>
      <c r="D14" s="1120"/>
      <c r="E14" s="1120"/>
      <c r="F14" s="1120"/>
      <c r="G14" s="1120"/>
      <c r="H14" s="1120"/>
      <c r="I14" s="1120"/>
      <c r="J14" s="1121"/>
      <c r="R14" s="833">
        <v>7</v>
      </c>
      <c r="S14" s="834" t="str">
        <f>INDEX(Languages1!$C$1:$AB$1998,MATCH(A41,Languages1!$C$1:$C$1998,0),MATCH('1'!$C$5,Languages1!$C$1:$AB$1,0))</f>
        <v>Tunjangan setara barang 2</v>
      </c>
    </row>
    <row r="15" spans="2:22" ht="14.5" customHeight="1">
      <c r="B15" s="1119"/>
      <c r="C15" s="1120"/>
      <c r="D15" s="1120"/>
      <c r="E15" s="1120"/>
      <c r="F15" s="1120"/>
      <c r="G15" s="1120"/>
      <c r="H15" s="1120"/>
      <c r="I15" s="1120"/>
      <c r="J15" s="1121"/>
      <c r="R15" s="833">
        <v>8</v>
      </c>
      <c r="S15" s="834" t="str">
        <f>INDEX(Languages1!$C$1:$AB$1998,MATCH(A42,Languages1!$C$1:$C$1998,0),MATCH('1'!$C$5,Languages1!$C$1:$AB$1,0))</f>
        <v>Hasil</v>
      </c>
    </row>
    <row r="16" spans="2:22" ht="14.5" customHeight="1">
      <c r="B16" s="1119"/>
      <c r="C16" s="1120"/>
      <c r="D16" s="1120"/>
      <c r="E16" s="1120"/>
      <c r="F16" s="1120"/>
      <c r="G16" s="1120"/>
      <c r="H16" s="1120"/>
      <c r="I16" s="1120"/>
      <c r="J16" s="1121"/>
      <c r="R16" s="833"/>
      <c r="S16" s="834"/>
    </row>
    <row r="17" spans="2:19">
      <c r="B17" s="1119"/>
      <c r="C17" s="1120"/>
      <c r="D17" s="1120"/>
      <c r="E17" s="1120"/>
      <c r="F17" s="1120"/>
      <c r="G17" s="1120"/>
      <c r="H17" s="1120"/>
      <c r="I17" s="1120"/>
      <c r="J17" s="1121"/>
      <c r="L17" s="835"/>
      <c r="O17" s="836"/>
      <c r="R17" s="833"/>
      <c r="S17" s="834"/>
    </row>
    <row r="18" spans="2:19">
      <c r="B18" s="1119"/>
      <c r="C18" s="1120"/>
      <c r="D18" s="1120"/>
      <c r="E18" s="1120"/>
      <c r="F18" s="1120"/>
      <c r="G18" s="1120"/>
      <c r="H18" s="1120"/>
      <c r="I18" s="1120"/>
      <c r="J18" s="1121"/>
      <c r="L18" s="837"/>
      <c r="O18" s="836"/>
      <c r="R18" s="838"/>
      <c r="S18" s="839"/>
    </row>
    <row r="19" spans="2:19">
      <c r="B19" s="1119"/>
      <c r="C19" s="1120"/>
      <c r="D19" s="1120"/>
      <c r="E19" s="1120"/>
      <c r="F19" s="1120"/>
      <c r="G19" s="1120"/>
      <c r="H19" s="1120"/>
      <c r="I19" s="1120"/>
      <c r="J19" s="1121"/>
      <c r="L19" s="837"/>
      <c r="O19" s="836"/>
    </row>
    <row r="20" spans="2:19">
      <c r="B20" s="1119"/>
      <c r="C20" s="1120"/>
      <c r="D20" s="1120"/>
      <c r="E20" s="1120"/>
      <c r="F20" s="1120"/>
      <c r="G20" s="1120"/>
      <c r="H20" s="1120"/>
      <c r="I20" s="1120"/>
      <c r="J20" s="1121"/>
      <c r="L20" s="840"/>
      <c r="O20" s="841"/>
    </row>
    <row r="21" spans="2:19">
      <c r="B21" s="1119"/>
      <c r="C21" s="1120"/>
      <c r="D21" s="1120"/>
      <c r="E21" s="1120"/>
      <c r="F21" s="1120"/>
      <c r="G21" s="1120"/>
      <c r="H21" s="1120"/>
      <c r="I21" s="1120"/>
      <c r="J21" s="1121"/>
    </row>
    <row r="22" spans="2:19">
      <c r="B22" s="1119"/>
      <c r="C22" s="1120"/>
      <c r="D22" s="1120"/>
      <c r="E22" s="1120"/>
      <c r="F22" s="1120"/>
      <c r="G22" s="1120"/>
      <c r="H22" s="1120"/>
      <c r="I22" s="1120"/>
      <c r="J22" s="1121"/>
    </row>
    <row r="23" spans="2:19">
      <c r="B23" s="1119"/>
      <c r="C23" s="1120"/>
      <c r="D23" s="1120"/>
      <c r="E23" s="1120"/>
      <c r="F23" s="1120"/>
      <c r="G23" s="1120"/>
      <c r="H23" s="1120"/>
      <c r="I23" s="1120"/>
      <c r="J23" s="1121"/>
    </row>
    <row r="24" spans="2:19">
      <c r="B24" s="1119"/>
      <c r="C24" s="1120"/>
      <c r="D24" s="1120"/>
      <c r="E24" s="1120"/>
      <c r="F24" s="1120"/>
      <c r="G24" s="1120"/>
      <c r="H24" s="1120"/>
      <c r="I24" s="1120"/>
      <c r="J24" s="1121"/>
    </row>
    <row r="25" spans="2:19">
      <c r="B25" s="1119"/>
      <c r="C25" s="1120"/>
      <c r="D25" s="1120"/>
      <c r="E25" s="1120"/>
      <c r="F25" s="1120"/>
      <c r="G25" s="1120"/>
      <c r="H25" s="1120"/>
      <c r="I25" s="1120"/>
      <c r="J25" s="1121"/>
    </row>
    <row r="26" spans="2:19">
      <c r="B26" s="1122"/>
      <c r="C26" s="1123"/>
      <c r="D26" s="1123"/>
      <c r="E26" s="1123"/>
      <c r="F26" s="1123"/>
      <c r="G26" s="1123"/>
      <c r="H26" s="1123"/>
      <c r="I26" s="1123"/>
      <c r="J26" s="1124"/>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30" t="s">
        <v>646</v>
      </c>
      <c r="F6" s="1331"/>
      <c r="G6" s="1331"/>
      <c r="H6" s="1331"/>
      <c r="I6" s="1331"/>
      <c r="J6" s="1332"/>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Kawasan Kerja: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33">
        <f>C7</f>
        <v>0</v>
      </c>
      <c r="R13" s="1333"/>
      <c r="S13" s="1333"/>
      <c r="T13" s="1333"/>
      <c r="U13" s="1333"/>
      <c r="V13" s="1333"/>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34" t="str">
        <f>C16&amp;" producing facility in "&amp;C12&amp;", "&amp;C11</f>
        <v>0 producing facility in 0, Select from list</v>
      </c>
      <c r="R14" s="1334"/>
      <c r="S14" s="1334"/>
      <c r="T14" s="1334"/>
      <c r="U14" s="1334"/>
      <c r="V14" s="1334"/>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35" t="s">
        <v>875</v>
      </c>
      <c r="R15" s="1335"/>
      <c r="S15" s="1335"/>
      <c r="T15" s="1335"/>
      <c r="U15" s="1335"/>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36" t="s">
        <v>876</v>
      </c>
      <c r="R16" s="1336"/>
      <c r="S16" s="1336"/>
      <c r="T16" s="1336"/>
      <c r="U16" s="1336"/>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28" t="s">
        <v>877</v>
      </c>
      <c r="R17" s="1328"/>
      <c r="S17" s="1328"/>
      <c r="T17" s="1328"/>
      <c r="U17" s="1328"/>
      <c r="V17" s="278" t="str">
        <f ca="1">TEXT(C32*100,"#")&amp;"% ("&amp;TEXT(C33,"#")&amp;" "&amp;TEXT(C26,"#")&amp;")"</f>
        <v>% (  )</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29" t="s">
        <v>878</v>
      </c>
      <c r="R18" s="1329"/>
      <c r="S18" s="1329"/>
      <c r="T18" s="1329"/>
      <c r="U18" s="1329"/>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Kawasan Kerja: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Kawasan Kerja: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Kawasan Kerja: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Kawasan Kerja: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Kawasan Kerja: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Kawasan Kerja: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Kawasan Kerja: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Kawasan Kerja: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Kawasan Kerja: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Kawasan Kerja: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Kawasan Kerja: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South Africa</v>
      </c>
      <c r="AA1" s="450" t="s">
        <v>1045</v>
      </c>
      <c r="AB1" s="450" t="s">
        <v>1045</v>
      </c>
      <c r="AC1" s="450" t="s">
        <v>1045</v>
      </c>
      <c r="AF1" s="1"/>
      <c r="AG1" s="1"/>
      <c r="AH1" s="1"/>
      <c r="AJ1" s="1344" t="s">
        <v>1046</v>
      </c>
      <c r="AK1" s="1345"/>
      <c r="AL1" s="1345"/>
      <c r="AM1" s="1345"/>
      <c r="AN1" s="1345"/>
      <c r="AO1" s="1346"/>
    </row>
    <row r="2" spans="2:43" ht="40.5" customHeight="1">
      <c r="B2" s="1339" t="s">
        <v>638</v>
      </c>
      <c r="C2" s="1339"/>
      <c r="D2" s="1339"/>
      <c r="E2" s="1340"/>
      <c r="G2" s="70" t="s">
        <v>10</v>
      </c>
      <c r="H2" s="68" t="s">
        <v>7</v>
      </c>
      <c r="I2" s="72" t="s">
        <v>9</v>
      </c>
      <c r="J2" s="78"/>
      <c r="K2" s="70" t="s">
        <v>11</v>
      </c>
      <c r="L2" s="68" t="s">
        <v>170</v>
      </c>
      <c r="M2" s="101" t="s">
        <v>12</v>
      </c>
      <c r="N2" s="173" t="s">
        <v>791</v>
      </c>
      <c r="O2" s="72" t="s">
        <v>16</v>
      </c>
      <c r="Q2" s="72" t="s">
        <v>161</v>
      </c>
      <c r="R2" s="75">
        <f>IF(VLOOKUP(R1,'Drop Downs'!Z3:AC183, 4)&gt;48,"48", VLOOKUP(R1,'Drop Downs'!Z3:AC183, 4))</f>
        <v>45</v>
      </c>
      <c r="T2" s="72" t="s">
        <v>166</v>
      </c>
      <c r="U2" s="76" t="str">
        <f>IFERROR(INDEX(T5:U6,MATCH(U4,'Drop Downs'!T5:T6,0), 2),"")</f>
        <v/>
      </c>
      <c r="W2" s="72" t="s">
        <v>167</v>
      </c>
      <c r="Y2" s="107" t="s">
        <v>4169</v>
      </c>
      <c r="Z2" s="107" t="s">
        <v>123</v>
      </c>
      <c r="AA2" s="107" t="s">
        <v>179</v>
      </c>
      <c r="AB2" s="107" t="s">
        <v>178</v>
      </c>
      <c r="AC2" s="107" t="s">
        <v>582</v>
      </c>
      <c r="AE2" s="89" t="s">
        <v>569</v>
      </c>
      <c r="AG2" s="1337" t="s">
        <v>583</v>
      </c>
      <c r="AH2" s="1338"/>
      <c r="AJ2" s="1341" t="s">
        <v>706</v>
      </c>
      <c r="AK2" s="1342"/>
      <c r="AL2" s="1342"/>
      <c r="AM2" s="1342"/>
      <c r="AN2" s="1342"/>
      <c r="AO2" s="1343"/>
      <c r="AQ2" s="107" t="s">
        <v>1008</v>
      </c>
    </row>
    <row r="3" spans="2:43" ht="21" customHeight="1">
      <c r="B3" s="114" t="s">
        <v>715</v>
      </c>
      <c r="C3" s="482" t="s">
        <v>639</v>
      </c>
      <c r="D3" s="114" t="s">
        <v>640</v>
      </c>
      <c r="E3" s="114" t="s">
        <v>637</v>
      </c>
      <c r="G3" s="439" t="str">
        <f>INDEX(Languages1!$C$1:$AB$1998,MATCH("Select from list",Languages1!$C$1:$C$1998,0),MATCH('1'!$C$5,Languages1!$C$1:$AB$1,0))</f>
        <v>Pilih dari daftar</v>
      </c>
      <c r="H3" s="440" t="str">
        <f>INDEX(Languages1!$C$1:$AB$1998,MATCH("Select from list",Languages1!$C$1:$C$1998,0),MATCH('1'!$C$5,Languages1!$C$1:$AB$1,0))</f>
        <v>Pilih dari daftar</v>
      </c>
      <c r="I3" s="69" t="str">
        <f>INDEX(Languages1!$C$1:$AB$1998,MATCH("Select from list",Languages1!$C$1:$C$1998,0),MATCH('1'!$C$5,Languages1!$C$1:$AB$1,0))</f>
        <v>Pilih dari daftar</v>
      </c>
      <c r="J3" s="77"/>
      <c r="W3" s="69" t="s">
        <v>8</v>
      </c>
      <c r="Y3" s="441" t="str" cm="1">
        <f t="array" ref="Y3:Y183">INDEX(Languages2!$B$31:$Z$211,'Drop Downs'!X3,MATCH('1'!C5,Languages2!$B$1:$Z$1,0))</f>
        <v>Pilih dari daftar</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Pilih dari daftar</v>
      </c>
      <c r="L4" s="73" t="str">
        <f>INDEX(Languages1!$C$1:$AB$1998,MATCH("Select from list",Languages1!$C$1:$C$1998,0),MATCH('1'!$C$5,Languages1!$C$1:$AB$1,0))</f>
        <v>Pilih dari daftar</v>
      </c>
      <c r="M4" s="73" t="str">
        <f>INDEX(Languages1!$C$1:$AB$1998,MATCH("Select from list",Languages1!$C$1:$C$1998,0),MATCH('1'!$C$5,Languages1!$C$1:$AB$1,0))</f>
        <v>Pilih dari daftar</v>
      </c>
      <c r="N4" s="73" t="str">
        <f>INDEX(Languages1!$C$1:$AB$1998,MATCH("Select from list",Languages1!$C$1:$C$1998,0),MATCH('1'!$C$5,Languages1!$C$1:$AB$1,0))</f>
        <v>Pilih dari daftar</v>
      </c>
      <c r="O4" s="73" t="str">
        <f>INDEX(Languages1!$C$1:$AB$1998,MATCH("Select from list",Languages1!$C$1:$C$1998,0),MATCH('1'!$C$5,Languages1!$C$1:$AB$1,0))</f>
        <v>Pilih dari daftar</v>
      </c>
      <c r="Q4" s="72" t="s">
        <v>728</v>
      </c>
      <c r="R4" s="75">
        <v>52.142899999999997</v>
      </c>
      <c r="T4" s="69" t="str">
        <f>'2'!E25</f>
        <v>Select from list</v>
      </c>
      <c r="U4" s="69" t="e">
        <f>INDEX(H15:I16,MATCH(T4,H15:H16,0),2)</f>
        <v>#N/A</v>
      </c>
      <c r="W4" s="69" t="s">
        <v>168</v>
      </c>
      <c r="Y4" s="442" t="str">
        <v>Afghanistan</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195.535875</v>
      </c>
      <c r="T5" s="69" t="s">
        <v>12</v>
      </c>
      <c r="U5" s="69">
        <v>52</v>
      </c>
      <c r="W5" s="69" t="s">
        <v>169</v>
      </c>
      <c r="Y5" s="443" t="str">
        <v>Albania</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Aljazair</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Andorra</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Argentina</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Armenia</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Laki-laki</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Perempuan</v>
      </c>
      <c r="H13" s="1" t="str">
        <f>INDEX(Languages2!B276:Z276, 1, MATCH('1'!C5,Languages2!B1:Z1,0))</f>
        <v>Pilih dari daftar</v>
      </c>
      <c r="I13" s="1"/>
      <c r="K13" s="103" t="s">
        <v>578</v>
      </c>
      <c r="L13" s="231">
        <v>4.5</v>
      </c>
      <c r="M13" s="102" t="s">
        <v>593</v>
      </c>
      <c r="N13" s="174" t="s">
        <v>746</v>
      </c>
      <c r="O13" s="69">
        <v>9</v>
      </c>
      <c r="Y13" s="443" t="str">
        <v>Australia</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 xml:space="preserve">hari </v>
      </c>
      <c r="H14" s="112"/>
      <c r="I14" s="1"/>
      <c r="K14" s="103" t="s">
        <v>579</v>
      </c>
      <c r="L14" s="231">
        <v>5</v>
      </c>
      <c r="M14" s="102" t="s">
        <v>594</v>
      </c>
      <c r="N14" s="174" t="s">
        <v>747</v>
      </c>
      <c r="O14" s="69">
        <v>10</v>
      </c>
      <c r="Y14" s="443" t="str">
        <v>Austria</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minggu</v>
      </c>
      <c r="H15" s="112" t="str">
        <f>INDEX(Languages2!B3:Z3, 1, MATCH('1'!C5,Languages2!B1:Z1,0))</f>
        <v>minggu</v>
      </c>
      <c r="I15" s="1" t="s">
        <v>12</v>
      </c>
      <c r="K15" s="103" t="s">
        <v>580</v>
      </c>
      <c r="L15" s="231">
        <v>5.5</v>
      </c>
      <c r="M15" s="102" t="s">
        <v>595</v>
      </c>
      <c r="N15" s="174" t="s">
        <v>748</v>
      </c>
      <c r="Y15" s="443" t="str">
        <v>Azerbaijan</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bulan</v>
      </c>
      <c r="H16" s="112" t="str">
        <f>INDEX(Languages2!B4:Z4, 1, MATCH('1'!C5,Languages2!B1:Z1,0))</f>
        <v>bulan</v>
      </c>
      <c r="I16" s="161" t="s">
        <v>11</v>
      </c>
      <c r="K16" s="103" t="s">
        <v>581</v>
      </c>
      <c r="L16" s="231">
        <v>6</v>
      </c>
      <c r="M16" s="102" t="s">
        <v>596</v>
      </c>
      <c r="N16" s="174" t="s">
        <v>749</v>
      </c>
      <c r="Y16" s="443" t="str">
        <v>Bahama</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Bahrain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Barbados</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Belarusia</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Belgia</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Belize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Benin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Bermuda</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Bolivia</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Bosnia dan Herzegovina</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Botswana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Brasil</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Bulgaria</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Kamboja</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Kamerun</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Kanada</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Tanjung Verde</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Republik Afrika Tengah</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Chad</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Chile</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Tiongkok</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Kolombia</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Komoro</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Kongo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Kongo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Kosta Rika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Kroasia</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Siprus</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Republik Ceko</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Pantai Gading</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Denmark</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Dominika</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Republik Dominika</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Ekuador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Mesir</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El 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Estonia</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Ethiopia</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Kepulauan Falkland</v>
      </c>
      <c r="Z57" s="443" t="s">
        <v>292</v>
      </c>
      <c r="AA57" s="102" t="s">
        <v>293</v>
      </c>
      <c r="AB57" s="104" t="s">
        <v>294</v>
      </c>
      <c r="AC57" s="86">
        <f t="shared" si="1"/>
        <v>48</v>
      </c>
      <c r="AG57" s="69" t="s">
        <v>71</v>
      </c>
      <c r="AH57" s="69">
        <v>40</v>
      </c>
    </row>
    <row r="58" spans="2:34">
      <c r="B58" s="437" t="str">
        <f>IF(Languages1!K$145=0,"",Languages1!K$145)</f>
        <v>Ulaşım</v>
      </c>
      <c r="C58" s="437" t="s">
        <v>689</v>
      </c>
      <c r="Y58" s="443" t="str">
        <v>Kepulauan Faroe</v>
      </c>
      <c r="Z58" s="443" t="s">
        <v>295</v>
      </c>
      <c r="AA58" s="102" t="s">
        <v>296</v>
      </c>
      <c r="AB58" s="104" t="s">
        <v>280</v>
      </c>
      <c r="AC58" s="86">
        <f t="shared" si="1"/>
        <v>48</v>
      </c>
      <c r="AG58" s="69" t="s">
        <v>72</v>
      </c>
      <c r="AH58" s="69">
        <v>52</v>
      </c>
    </row>
    <row r="59" spans="2:34">
      <c r="B59" s="437" t="str">
        <f>IF(Languages1!L$145=0,"",Languages1!L$145)</f>
        <v/>
      </c>
      <c r="C59" s="437" t="s">
        <v>689</v>
      </c>
      <c r="Y59" s="443" t="str">
        <v>Fiji</v>
      </c>
      <c r="Z59" s="443" t="s">
        <v>51</v>
      </c>
      <c r="AA59" s="102" t="s">
        <v>297</v>
      </c>
      <c r="AB59" s="104" t="s">
        <v>298</v>
      </c>
      <c r="AC59" s="86">
        <f t="shared" si="1"/>
        <v>40</v>
      </c>
      <c r="AG59" s="69" t="s">
        <v>73</v>
      </c>
      <c r="AH59" s="69">
        <v>44</v>
      </c>
    </row>
    <row r="60" spans="2:34">
      <c r="B60" s="437" t="str">
        <f>IF(Languages1!M$145=0,"",Languages1!M$145)</f>
        <v/>
      </c>
      <c r="C60" s="437" t="s">
        <v>689</v>
      </c>
      <c r="Y60" s="443" t="str">
        <v>Finlandia</v>
      </c>
      <c r="Z60" s="443" t="s">
        <v>52</v>
      </c>
      <c r="AA60" s="102" t="s">
        <v>299</v>
      </c>
      <c r="AB60" s="104" t="s">
        <v>189</v>
      </c>
      <c r="AC60" s="86">
        <f t="shared" si="1"/>
        <v>40</v>
      </c>
      <c r="AG60" s="69" t="s">
        <v>74</v>
      </c>
      <c r="AH60" s="69">
        <v>40</v>
      </c>
    </row>
    <row r="61" spans="2:34">
      <c r="B61" s="437" t="str">
        <f>IF(Languages1!N$145=0,"",Languages1!N$145)</f>
        <v/>
      </c>
      <c r="C61" s="437" t="s">
        <v>689</v>
      </c>
      <c r="Y61" s="443" t="str">
        <v>Prancis</v>
      </c>
      <c r="Z61" s="443" t="s">
        <v>53</v>
      </c>
      <c r="AA61" s="102" t="s">
        <v>300</v>
      </c>
      <c r="AB61" s="104" t="s">
        <v>189</v>
      </c>
      <c r="AC61" s="86">
        <f t="shared" si="1"/>
        <v>35</v>
      </c>
      <c r="AG61" s="69" t="s">
        <v>75</v>
      </c>
      <c r="AH61" s="69">
        <v>40</v>
      </c>
    </row>
    <row r="62" spans="2:34">
      <c r="B62" s="437" t="str">
        <f>IF(Languages1!O$145=0,"",Languages1!O$145)</f>
        <v/>
      </c>
      <c r="C62" s="437" t="s">
        <v>689</v>
      </c>
      <c r="Y62" s="443" t="str">
        <v>Guyana Prancis</v>
      </c>
      <c r="Z62" s="443" t="s">
        <v>301</v>
      </c>
      <c r="AA62" s="102" t="s">
        <v>302</v>
      </c>
      <c r="AB62" s="104" t="s">
        <v>189</v>
      </c>
      <c r="AC62" s="86">
        <f t="shared" si="1"/>
        <v>48</v>
      </c>
      <c r="AG62" s="69" t="s">
        <v>76</v>
      </c>
      <c r="AH62" s="69">
        <v>40</v>
      </c>
    </row>
    <row r="63" spans="2:34">
      <c r="B63" s="437" t="str">
        <f>IF(Languages1!P$145=0,"",Languages1!P$145)</f>
        <v/>
      </c>
      <c r="C63" s="437" t="s">
        <v>689</v>
      </c>
      <c r="Y63" s="443" t="str">
        <v>Polinesia Prancis</v>
      </c>
      <c r="Z63" s="443" t="s">
        <v>303</v>
      </c>
      <c r="AA63" s="102" t="s">
        <v>304</v>
      </c>
      <c r="AB63" s="104" t="s">
        <v>305</v>
      </c>
      <c r="AC63" s="86">
        <f t="shared" si="1"/>
        <v>48</v>
      </c>
      <c r="AG63" s="69" t="s">
        <v>77</v>
      </c>
      <c r="AH63" s="69">
        <v>40</v>
      </c>
    </row>
    <row r="64" spans="2:34">
      <c r="B64" s="437" t="str">
        <f>IF(Languages1!Q$145=0,"",Languages1!Q$145)</f>
        <v/>
      </c>
      <c r="C64" s="437" t="s">
        <v>689</v>
      </c>
      <c r="Y64" s="443" t="str">
        <v>Gabon</v>
      </c>
      <c r="Z64" s="443" t="s">
        <v>54</v>
      </c>
      <c r="AA64" s="102" t="s">
        <v>306</v>
      </c>
      <c r="AB64" s="104" t="s">
        <v>246</v>
      </c>
      <c r="AC64" s="86">
        <f t="shared" si="1"/>
        <v>40</v>
      </c>
      <c r="AG64" s="69" t="s">
        <v>78</v>
      </c>
      <c r="AH64" s="69">
        <v>48</v>
      </c>
    </row>
    <row r="65" spans="2:34">
      <c r="B65" s="437" t="str">
        <f>IF(Languages1!R$145=0,"",Languages1!R$145)</f>
        <v/>
      </c>
      <c r="C65" s="437" t="s">
        <v>689</v>
      </c>
      <c r="Y65" s="443" t="str">
        <v>Gambia</v>
      </c>
      <c r="Z65" s="443" t="s">
        <v>307</v>
      </c>
      <c r="AA65" s="102" t="s">
        <v>308</v>
      </c>
      <c r="AB65" s="104" t="s">
        <v>309</v>
      </c>
      <c r="AC65" s="86">
        <f t="shared" si="1"/>
        <v>48</v>
      </c>
      <c r="AG65" s="69" t="s">
        <v>79</v>
      </c>
      <c r="AH65" s="69">
        <v>40</v>
      </c>
    </row>
    <row r="66" spans="2:34">
      <c r="B66" s="437" t="str">
        <f>IF(Languages1!S$145=0,"",Languages1!S$145)</f>
        <v/>
      </c>
      <c r="C66" s="437" t="s">
        <v>689</v>
      </c>
      <c r="Y66" s="443" t="str">
        <v>Georgia</v>
      </c>
      <c r="Z66" s="443" t="s">
        <v>310</v>
      </c>
      <c r="AA66" s="102" t="s">
        <v>311</v>
      </c>
      <c r="AB66" s="104" t="s">
        <v>312</v>
      </c>
      <c r="AC66" s="86">
        <f t="shared" si="1"/>
        <v>48</v>
      </c>
      <c r="AG66" s="69" t="s">
        <v>80</v>
      </c>
      <c r="AH66" s="69">
        <v>45</v>
      </c>
    </row>
    <row r="67" spans="2:34">
      <c r="B67" s="437" t="str">
        <f>IF(Languages1!T$145=0,"",Languages1!T$145)</f>
        <v/>
      </c>
      <c r="C67" s="437" t="s">
        <v>689</v>
      </c>
      <c r="Y67" s="443" t="str">
        <v>Jerman</v>
      </c>
      <c r="Z67" s="443" t="s">
        <v>55</v>
      </c>
      <c r="AA67" s="102" t="s">
        <v>313</v>
      </c>
      <c r="AB67" s="104" t="s">
        <v>189</v>
      </c>
      <c r="AC67" s="86">
        <f t="shared" si="1"/>
        <v>48</v>
      </c>
      <c r="AG67" s="69" t="s">
        <v>81</v>
      </c>
      <c r="AH67" s="69">
        <v>48</v>
      </c>
    </row>
    <row r="68" spans="2:34">
      <c r="B68" s="437" t="str">
        <f>IF(Languages1!U$145=0,"",Languages1!U$145)</f>
        <v/>
      </c>
      <c r="C68" s="437" t="s">
        <v>689</v>
      </c>
      <c r="Y68" s="443" t="str">
        <v>Ghana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Yunani</v>
      </c>
      <c r="Z70" s="443" t="s">
        <v>57</v>
      </c>
      <c r="AA70" s="102" t="s">
        <v>319</v>
      </c>
      <c r="AB70" s="104" t="s">
        <v>189</v>
      </c>
      <c r="AC70" s="86">
        <f t="shared" si="2"/>
        <v>40</v>
      </c>
      <c r="AG70" s="69" t="s">
        <v>84</v>
      </c>
      <c r="AH70" s="69">
        <v>48</v>
      </c>
    </row>
    <row r="71" spans="2:34">
      <c r="B71" s="437" t="str">
        <f>IF(Languages1!X$145=0,"",Languages1!X$145)</f>
        <v/>
      </c>
      <c r="C71" s="437" t="s">
        <v>689</v>
      </c>
      <c r="Y71" s="443" t="str">
        <v>Granada</v>
      </c>
      <c r="Z71" s="443" t="s">
        <v>320</v>
      </c>
      <c r="AA71" s="102" t="s">
        <v>321</v>
      </c>
      <c r="AB71" s="104" t="s">
        <v>194</v>
      </c>
      <c r="AC71" s="86">
        <f t="shared" si="2"/>
        <v>48</v>
      </c>
      <c r="AG71" s="69" t="s">
        <v>85</v>
      </c>
      <c r="AH71" s="69">
        <v>44</v>
      </c>
    </row>
    <row r="72" spans="2:34">
      <c r="B72" s="437" t="str">
        <f>IF(Languages1!Y$145=0,"",Languages1!Y$145)</f>
        <v/>
      </c>
      <c r="C72" s="437" t="s">
        <v>689</v>
      </c>
      <c r="Y72" s="443" t="str">
        <v>Guadeloupe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Guinea</v>
      </c>
      <c r="Z74" s="443" t="s">
        <v>59</v>
      </c>
      <c r="AA74" s="102" t="s">
        <v>326</v>
      </c>
      <c r="AB74" s="104" t="s">
        <v>327</v>
      </c>
      <c r="AC74" s="86">
        <f t="shared" si="2"/>
        <v>40</v>
      </c>
      <c r="AG74" s="69" t="s">
        <v>88</v>
      </c>
      <c r="AH74" s="69">
        <v>38</v>
      </c>
    </row>
    <row r="75" spans="2:34">
      <c r="B75" s="437" t="str">
        <f>IF(Languages1!C$151=0,"",Languages1!C$151)</f>
        <v>Housing</v>
      </c>
      <c r="C75" s="437" t="s">
        <v>688</v>
      </c>
      <c r="Y75" s="443" t="str">
        <v>Guinea-Bissau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Guyana</v>
      </c>
      <c r="Z76" s="443" t="s">
        <v>330</v>
      </c>
      <c r="AA76" s="102" t="s">
        <v>331</v>
      </c>
      <c r="AB76" s="104" t="s">
        <v>332</v>
      </c>
      <c r="AC76" s="86">
        <f t="shared" si="2"/>
        <v>48</v>
      </c>
      <c r="AG76" s="69" t="s">
        <v>90</v>
      </c>
      <c r="AH76" s="69">
        <v>44</v>
      </c>
    </row>
    <row r="77" spans="2:34">
      <c r="B77" s="437" t="str">
        <f>IF(Languages1!E$151=0,"",Languages1!E$151)</f>
        <v>Moradia</v>
      </c>
      <c r="C77" s="437" t="s">
        <v>688</v>
      </c>
      <c r="Y77" s="443" t="str">
        <v>Haiti</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Hong Kong</v>
      </c>
      <c r="Z79" s="443" t="s">
        <v>337</v>
      </c>
      <c r="AA79" s="102" t="s">
        <v>338</v>
      </c>
      <c r="AB79" s="104" t="s">
        <v>339</v>
      </c>
      <c r="AC79" s="86">
        <f t="shared" si="2"/>
        <v>48</v>
      </c>
      <c r="AG79" s="69" t="s">
        <v>93</v>
      </c>
      <c r="AH79" s="69">
        <v>44</v>
      </c>
    </row>
    <row r="80" spans="2:34">
      <c r="B80" s="437" t="str">
        <f>IF(Languages1!H$151=0,"",Languages1!H$151)</f>
        <v>住房</v>
      </c>
      <c r="C80" s="437" t="s">
        <v>688</v>
      </c>
      <c r="Y80" s="443" t="str">
        <v>Hongaria</v>
      </c>
      <c r="Z80" s="443" t="s">
        <v>62</v>
      </c>
      <c r="AA80" s="102" t="s">
        <v>340</v>
      </c>
      <c r="AB80" s="104" t="s">
        <v>341</v>
      </c>
      <c r="AC80" s="86">
        <f t="shared" si="2"/>
        <v>40</v>
      </c>
      <c r="AG80" s="69" t="s">
        <v>94</v>
      </c>
      <c r="AH80" s="69">
        <v>48</v>
      </c>
    </row>
    <row r="81" spans="2:34">
      <c r="B81" s="437" t="str">
        <f>IF(Languages1!I$151=0,"",Languages1!I$151)</f>
        <v>Nhà ở</v>
      </c>
      <c r="C81" s="437" t="s">
        <v>688</v>
      </c>
      <c r="Y81" s="443" t="str">
        <v>Islandia</v>
      </c>
      <c r="Z81" s="443" t="s">
        <v>342</v>
      </c>
      <c r="AA81" s="102" t="s">
        <v>343</v>
      </c>
      <c r="AB81" s="104" t="s">
        <v>344</v>
      </c>
      <c r="AC81" s="86">
        <f t="shared" si="2"/>
        <v>48</v>
      </c>
      <c r="AG81" s="69" t="s">
        <v>95</v>
      </c>
      <c r="AH81" s="69">
        <v>48</v>
      </c>
    </row>
    <row r="82" spans="2:34">
      <c r="B82" s="437" t="str">
        <f>IF(Languages1!J$151=0,"",Languages1!J$151)</f>
        <v>住居</v>
      </c>
      <c r="C82" s="437" t="s">
        <v>688</v>
      </c>
      <c r="Y82" s="443" t="str">
        <v>India</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Indonesia</v>
      </c>
      <c r="Z83" s="443" t="s">
        <v>64</v>
      </c>
      <c r="AA83" s="102" t="s">
        <v>347</v>
      </c>
      <c r="AB83" s="104" t="s">
        <v>348</v>
      </c>
      <c r="AC83" s="86">
        <f t="shared" si="2"/>
        <v>40</v>
      </c>
      <c r="AG83" s="69" t="s">
        <v>97</v>
      </c>
      <c r="AH83" s="69">
        <v>48</v>
      </c>
    </row>
    <row r="84" spans="2:34">
      <c r="B84" s="437" t="str">
        <f>IF(Languages1!L$151=0,"",Languages1!L$151)</f>
        <v/>
      </c>
      <c r="C84" s="437" t="s">
        <v>688</v>
      </c>
      <c r="Y84" s="443" t="str">
        <v>Iran</v>
      </c>
      <c r="Z84" s="443" t="s">
        <v>349</v>
      </c>
      <c r="AA84" s="102" t="s">
        <v>350</v>
      </c>
      <c r="AB84" s="104" t="s">
        <v>351</v>
      </c>
      <c r="AC84" s="86">
        <f t="shared" si="2"/>
        <v>48</v>
      </c>
      <c r="AG84" s="69" t="s">
        <v>98</v>
      </c>
      <c r="AH84" s="69">
        <v>48</v>
      </c>
    </row>
    <row r="85" spans="2:34">
      <c r="B85" s="437" t="str">
        <f>IF(Languages1!M$151=0,"",Languages1!M$151)</f>
        <v/>
      </c>
      <c r="C85" s="437" t="s">
        <v>688</v>
      </c>
      <c r="Y85" s="443" t="str">
        <v>Irak</v>
      </c>
      <c r="Z85" s="443" t="s">
        <v>352</v>
      </c>
      <c r="AA85" s="102" t="s">
        <v>353</v>
      </c>
      <c r="AB85" s="104" t="s">
        <v>354</v>
      </c>
      <c r="AC85" s="86">
        <f t="shared" si="2"/>
        <v>48</v>
      </c>
      <c r="AG85" s="69" t="s">
        <v>99</v>
      </c>
      <c r="AH85" s="69">
        <v>40</v>
      </c>
    </row>
    <row r="86" spans="2:34">
      <c r="B86" s="437" t="str">
        <f>IF(Languages1!N$151=0,"",Languages1!N$151)</f>
        <v/>
      </c>
      <c r="C86" s="437" t="s">
        <v>688</v>
      </c>
      <c r="Y86" s="443" t="str">
        <v>Irlandia</v>
      </c>
      <c r="Z86" s="443" t="s">
        <v>65</v>
      </c>
      <c r="AA86" s="102" t="s">
        <v>355</v>
      </c>
      <c r="AB86" s="104" t="s">
        <v>189</v>
      </c>
      <c r="AC86" s="86">
        <f t="shared" si="2"/>
        <v>40</v>
      </c>
      <c r="AG86" s="69" t="s">
        <v>100</v>
      </c>
      <c r="AH86" s="69">
        <v>40</v>
      </c>
    </row>
    <row r="87" spans="2:34">
      <c r="B87" s="437" t="str">
        <f>IF(Languages1!O$151=0,"",Languages1!O$151)</f>
        <v/>
      </c>
      <c r="C87" s="437" t="s">
        <v>688</v>
      </c>
      <c r="Y87" s="443" t="str">
        <v>Israel</v>
      </c>
      <c r="Z87" s="443" t="s">
        <v>66</v>
      </c>
      <c r="AA87" s="102" t="s">
        <v>356</v>
      </c>
      <c r="AB87" s="104" t="s">
        <v>357</v>
      </c>
      <c r="AC87" s="86">
        <f t="shared" si="2"/>
        <v>44</v>
      </c>
      <c r="AG87" s="69" t="s">
        <v>101</v>
      </c>
      <c r="AH87" s="69">
        <v>40</v>
      </c>
    </row>
    <row r="88" spans="2:34">
      <c r="B88" s="437" t="str">
        <f>IF(Languages1!P$151=0,"",Languages1!P$151)</f>
        <v/>
      </c>
      <c r="C88" s="437" t="s">
        <v>688</v>
      </c>
      <c r="Y88" s="443" t="str">
        <v>Italia</v>
      </c>
      <c r="Z88" s="443" t="s">
        <v>67</v>
      </c>
      <c r="AA88" s="102" t="s">
        <v>358</v>
      </c>
      <c r="AB88" s="104" t="s">
        <v>189</v>
      </c>
      <c r="AC88" s="86">
        <f t="shared" si="2"/>
        <v>40</v>
      </c>
      <c r="AG88" s="69" t="s">
        <v>102</v>
      </c>
      <c r="AH88" s="69">
        <v>40</v>
      </c>
    </row>
    <row r="89" spans="2:34">
      <c r="B89" s="437" t="str">
        <f>IF(Languages1!Q$151=0,"",Languages1!Q$151)</f>
        <v/>
      </c>
      <c r="C89" s="437" t="s">
        <v>688</v>
      </c>
      <c r="Y89" s="443" t="str">
        <v>Jamaika</v>
      </c>
      <c r="Z89" s="443" t="s">
        <v>68</v>
      </c>
      <c r="AA89" s="102" t="s">
        <v>359</v>
      </c>
      <c r="AB89" s="104" t="s">
        <v>360</v>
      </c>
      <c r="AC89" s="86">
        <f t="shared" si="2"/>
        <v>48</v>
      </c>
      <c r="AG89" s="69" t="s">
        <v>103</v>
      </c>
      <c r="AH89" s="69">
        <v>40</v>
      </c>
    </row>
    <row r="90" spans="2:34">
      <c r="B90" s="437" t="str">
        <f>IF(Languages1!R$151=0,"",Languages1!R$151)</f>
        <v/>
      </c>
      <c r="C90" s="437" t="s">
        <v>688</v>
      </c>
      <c r="Y90" s="443" t="str">
        <v>Jepang</v>
      </c>
      <c r="Z90" s="443" t="s">
        <v>69</v>
      </c>
      <c r="AA90" s="102" t="s">
        <v>361</v>
      </c>
      <c r="AB90" s="104" t="s">
        <v>362</v>
      </c>
      <c r="AC90" s="86">
        <f t="shared" si="2"/>
        <v>40</v>
      </c>
      <c r="AG90" s="69" t="s">
        <v>104</v>
      </c>
      <c r="AH90" s="69">
        <v>45</v>
      </c>
    </row>
    <row r="91" spans="2:34">
      <c r="B91" s="437" t="str">
        <f>IF(Languages1!S$151=0,"",Languages1!S$151)</f>
        <v/>
      </c>
      <c r="C91" s="437" t="s">
        <v>688</v>
      </c>
      <c r="Y91" s="443" t="str">
        <v>Yordania</v>
      </c>
      <c r="Z91" s="443" t="s">
        <v>70</v>
      </c>
      <c r="AA91" s="102" t="s">
        <v>363</v>
      </c>
      <c r="AB91" s="104" t="s">
        <v>364</v>
      </c>
      <c r="AC91" s="86">
        <f t="shared" si="2"/>
        <v>48</v>
      </c>
      <c r="AG91" s="69" t="s">
        <v>105</v>
      </c>
      <c r="AH91" s="69">
        <v>40</v>
      </c>
    </row>
    <row r="92" spans="2:34">
      <c r="B92" s="437" t="str">
        <f>IF(Languages1!T$151=0,"",Languages1!T$151)</f>
        <v/>
      </c>
      <c r="C92" s="437" t="s">
        <v>688</v>
      </c>
      <c r="Y92" s="443" t="str">
        <v>Kazakhstan</v>
      </c>
      <c r="Z92" s="443" t="s">
        <v>71</v>
      </c>
      <c r="AA92" s="102" t="s">
        <v>365</v>
      </c>
      <c r="AB92" s="104" t="s">
        <v>366</v>
      </c>
      <c r="AC92" s="86">
        <f t="shared" si="2"/>
        <v>40</v>
      </c>
      <c r="AG92" s="69" t="s">
        <v>106</v>
      </c>
      <c r="AH92" s="69">
        <v>40</v>
      </c>
    </row>
    <row r="93" spans="2:34">
      <c r="B93" s="437" t="str">
        <f>IF(Languages1!U$151=0,"",Languages1!U$151)</f>
        <v/>
      </c>
      <c r="C93" s="437" t="s">
        <v>688</v>
      </c>
      <c r="Y93" s="443" t="str">
        <v>Kenya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Korea Selatan</v>
      </c>
      <c r="Z95" s="443" t="s">
        <v>371</v>
      </c>
      <c r="AA95" s="102" t="s">
        <v>372</v>
      </c>
      <c r="AB95" s="104" t="s">
        <v>373</v>
      </c>
      <c r="AC95" s="86">
        <f t="shared" si="2"/>
        <v>48</v>
      </c>
      <c r="AG95" s="69" t="s">
        <v>109</v>
      </c>
      <c r="AH95" s="69">
        <v>45</v>
      </c>
    </row>
    <row r="96" spans="2:34">
      <c r="B96" s="437" t="str">
        <f>IF(Languages1!X$151=0,"",Languages1!X$151)</f>
        <v/>
      </c>
      <c r="C96" s="437" t="s">
        <v>688</v>
      </c>
      <c r="Y96" s="443" t="str">
        <v>Kuwait</v>
      </c>
      <c r="Z96" s="443" t="s">
        <v>374</v>
      </c>
      <c r="AA96" s="102" t="s">
        <v>375</v>
      </c>
      <c r="AB96" s="104" t="s">
        <v>376</v>
      </c>
      <c r="AC96" s="86">
        <f t="shared" si="2"/>
        <v>48</v>
      </c>
      <c r="AG96" s="69" t="s">
        <v>110</v>
      </c>
      <c r="AH96" s="69">
        <v>40</v>
      </c>
    </row>
    <row r="97" spans="2:34">
      <c r="B97" s="437" t="str">
        <f>IF(Languages1!Y$151=0,"",Languages1!Y$151)</f>
        <v/>
      </c>
      <c r="C97" s="437" t="s">
        <v>688</v>
      </c>
      <c r="Y97" s="443" t="str">
        <v>Kirgistan</v>
      </c>
      <c r="Z97" s="443" t="s">
        <v>73</v>
      </c>
      <c r="AA97" s="102" t="s">
        <v>377</v>
      </c>
      <c r="AB97" s="104" t="s">
        <v>378</v>
      </c>
      <c r="AC97" s="86">
        <f t="shared" si="2"/>
        <v>44</v>
      </c>
      <c r="AG97" s="69" t="s">
        <v>111</v>
      </c>
      <c r="AH97" s="69">
        <v>45</v>
      </c>
    </row>
    <row r="98" spans="2:34">
      <c r="B98" s="437" t="str">
        <f>IF(Languages1!Z$151=0,"",Languages1!Z$151)</f>
        <v/>
      </c>
      <c r="C98" s="437" t="s">
        <v>688</v>
      </c>
      <c r="Y98" s="443" t="str">
        <v>Latvia</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Lebanon</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Lesotho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Liberia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Libya</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Lithuania</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Luksemburg</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Madagaskar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Malawi</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Malaysia</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Maladewa</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Malta</v>
      </c>
      <c r="Z110" s="443" t="s">
        <v>79</v>
      </c>
      <c r="AA110" s="102" t="s">
        <v>406</v>
      </c>
      <c r="AB110" s="104" t="s">
        <v>189</v>
      </c>
      <c r="AC110" s="86">
        <f t="shared" si="3"/>
        <v>40</v>
      </c>
    </row>
    <row r="111" spans="2:34">
      <c r="B111" s="437" t="str">
        <f>IF(Languages1!N$157=0,"",Languages1!N$157)</f>
        <v/>
      </c>
      <c r="C111" s="437" t="s">
        <v>687</v>
      </c>
      <c r="Y111" s="443" t="str">
        <v>Mauritius</v>
      </c>
      <c r="Z111" s="443" t="s">
        <v>80</v>
      </c>
      <c r="AA111" s="102" t="s">
        <v>407</v>
      </c>
      <c r="AB111" s="104" t="s">
        <v>408</v>
      </c>
      <c r="AC111" s="86">
        <f t="shared" si="3"/>
        <v>45</v>
      </c>
    </row>
    <row r="112" spans="2:34">
      <c r="B112" s="437" t="str">
        <f>IF(Languages1!O$157=0,"",Languages1!O$157)</f>
        <v/>
      </c>
      <c r="C112" s="437" t="s">
        <v>687</v>
      </c>
      <c r="Y112" s="443" t="str">
        <v>Meksiko</v>
      </c>
      <c r="Z112" s="443" t="s">
        <v>81</v>
      </c>
      <c r="AA112" s="102" t="s">
        <v>409</v>
      </c>
      <c r="AB112" s="104" t="s">
        <v>410</v>
      </c>
      <c r="AC112" s="86">
        <f t="shared" si="3"/>
        <v>48</v>
      </c>
    </row>
    <row r="113" spans="2:29">
      <c r="B113" s="437" t="str">
        <f>IF(Languages1!P$157=0,"",Languages1!P$157)</f>
        <v/>
      </c>
      <c r="C113" s="437" t="s">
        <v>687</v>
      </c>
      <c r="Y113" s="443" t="str">
        <v>Moldova</v>
      </c>
      <c r="Z113" s="443" t="s">
        <v>411</v>
      </c>
      <c r="AA113" s="102" t="s">
        <v>412</v>
      </c>
      <c r="AB113" s="104" t="s">
        <v>413</v>
      </c>
      <c r="AC113" s="86">
        <f t="shared" si="3"/>
        <v>48</v>
      </c>
    </row>
    <row r="114" spans="2:29">
      <c r="B114" s="437" t="str">
        <f>IF(Languages1!Q$157=0,"",Languages1!Q$157)</f>
        <v/>
      </c>
      <c r="C114" s="437" t="s">
        <v>687</v>
      </c>
      <c r="Y114" s="443" t="str">
        <v>Mongolia</v>
      </c>
      <c r="Z114" s="443" t="s">
        <v>414</v>
      </c>
      <c r="AA114" s="102" t="s">
        <v>415</v>
      </c>
      <c r="AB114" s="104" t="s">
        <v>416</v>
      </c>
      <c r="AC114" s="86">
        <f t="shared" si="3"/>
        <v>48</v>
      </c>
    </row>
    <row r="115" spans="2:29">
      <c r="B115" s="437" t="str">
        <f>IF(Languages1!R$157=0,"",Languages1!R$157)</f>
        <v/>
      </c>
      <c r="C115" s="437" t="s">
        <v>687</v>
      </c>
      <c r="Y115" s="443" t="str">
        <v>Montenegro</v>
      </c>
      <c r="Z115" s="443" t="s">
        <v>82</v>
      </c>
      <c r="AA115" s="102" t="s">
        <v>417</v>
      </c>
      <c r="AB115" s="104" t="s">
        <v>189</v>
      </c>
      <c r="AC115" s="86">
        <f t="shared" si="3"/>
        <v>40</v>
      </c>
    </row>
    <row r="116" spans="2:29">
      <c r="B116" s="437" t="str">
        <f>IF(Languages1!S$157=0,"",Languages1!S$157)</f>
        <v/>
      </c>
      <c r="C116" s="437" t="s">
        <v>687</v>
      </c>
      <c r="Y116" s="443" t="str">
        <v>Maroko</v>
      </c>
      <c r="Z116" s="443" t="s">
        <v>83</v>
      </c>
      <c r="AA116" s="102" t="s">
        <v>418</v>
      </c>
      <c r="AB116" s="104" t="s">
        <v>419</v>
      </c>
      <c r="AC116" s="86">
        <f t="shared" si="3"/>
        <v>44</v>
      </c>
    </row>
    <row r="117" spans="2:29">
      <c r="B117" s="437" t="str">
        <f>IF(Languages1!T$157=0,"",Languages1!T$157)</f>
        <v/>
      </c>
      <c r="C117" s="437" t="s">
        <v>687</v>
      </c>
      <c r="Y117" s="443" t="str">
        <v>Mozambik</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Namibia</v>
      </c>
      <c r="Z119" s="443" t="s">
        <v>86</v>
      </c>
      <c r="AA119" s="102" t="s">
        <v>424</v>
      </c>
      <c r="AB119" s="104" t="s">
        <v>425</v>
      </c>
      <c r="AC119" s="86">
        <f t="shared" si="3"/>
        <v>45</v>
      </c>
    </row>
    <row r="120" spans="2:29">
      <c r="B120" s="437" t="str">
        <f>IF(Languages1!W$157=0,"",Languages1!W$157)</f>
        <v/>
      </c>
      <c r="C120" s="437" t="s">
        <v>687</v>
      </c>
      <c r="Y120" s="443" t="str">
        <v>Nepal</v>
      </c>
      <c r="Z120" s="443" t="s">
        <v>87</v>
      </c>
      <c r="AA120" s="102" t="s">
        <v>426</v>
      </c>
      <c r="AB120" s="104" t="s">
        <v>427</v>
      </c>
      <c r="AC120" s="86">
        <f t="shared" si="3"/>
        <v>48</v>
      </c>
    </row>
    <row r="121" spans="2:29">
      <c r="B121" s="437" t="str">
        <f>IF(Languages1!X$157=0,"",Languages1!X$157)</f>
        <v/>
      </c>
      <c r="C121" s="437" t="s">
        <v>687</v>
      </c>
      <c r="Y121" s="443" t="str">
        <v>Belanda</v>
      </c>
      <c r="Z121" s="443" t="s">
        <v>88</v>
      </c>
      <c r="AA121" s="102" t="s">
        <v>428</v>
      </c>
      <c r="AB121" s="104" t="s">
        <v>189</v>
      </c>
      <c r="AC121" s="86">
        <f t="shared" si="3"/>
        <v>38</v>
      </c>
    </row>
    <row r="122" spans="2:29">
      <c r="B122" s="437" t="str">
        <f>IF(Languages1!Y$157=0,"",Languages1!Y$157)</f>
        <v/>
      </c>
      <c r="C122" s="437" t="s">
        <v>687</v>
      </c>
      <c r="Y122" s="443" t="str">
        <v>Kaledonia Baru</v>
      </c>
      <c r="Z122" s="443" t="s">
        <v>89</v>
      </c>
      <c r="AA122" s="102" t="s">
        <v>429</v>
      </c>
      <c r="AB122" s="104" t="s">
        <v>305</v>
      </c>
      <c r="AC122" s="86">
        <f t="shared" si="3"/>
        <v>40</v>
      </c>
    </row>
    <row r="123" spans="2:29">
      <c r="B123" s="437" t="str">
        <f>IF(Languages1!Z$157=0,"",Languages1!Z$157)</f>
        <v/>
      </c>
      <c r="C123" s="437" t="s">
        <v>687</v>
      </c>
      <c r="Y123" s="443" t="str">
        <v>Selandia Baru</v>
      </c>
      <c r="Z123" s="443" t="s">
        <v>90</v>
      </c>
      <c r="AA123" s="102" t="s">
        <v>430</v>
      </c>
      <c r="AB123" s="104" t="s">
        <v>431</v>
      </c>
      <c r="AC123" s="86">
        <f t="shared" si="3"/>
        <v>44</v>
      </c>
    </row>
    <row r="124" spans="2:29" ht="15" thickBot="1">
      <c r="B124" s="483" t="str">
        <f>IF(Languages1!AA$157=0,"",Languages1!AA$157)</f>
        <v/>
      </c>
      <c r="C124" s="483" t="s">
        <v>687</v>
      </c>
      <c r="Y124" s="443" t="str">
        <v>Nikaragua</v>
      </c>
      <c r="Z124" s="443" t="s">
        <v>91</v>
      </c>
      <c r="AA124" s="102" t="s">
        <v>432</v>
      </c>
      <c r="AB124" s="104" t="s">
        <v>433</v>
      </c>
      <c r="AC124" s="86">
        <f t="shared" si="3"/>
        <v>48</v>
      </c>
    </row>
    <row r="125" spans="2:29">
      <c r="B125" s="437" t="str">
        <f>IF(Languages1!C$163=0,"",Languages1!C$163)</f>
        <v>Children's education</v>
      </c>
      <c r="C125" s="437" t="s">
        <v>686</v>
      </c>
      <c r="Y125" s="443" t="str">
        <v>Niger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Nigeria</v>
      </c>
      <c r="Z126" s="443" t="s">
        <v>93</v>
      </c>
      <c r="AA126" s="102" t="s">
        <v>435</v>
      </c>
      <c r="AB126" s="104" t="s">
        <v>436</v>
      </c>
      <c r="AC126" s="86">
        <f t="shared" si="3"/>
        <v>44</v>
      </c>
    </row>
    <row r="127" spans="2:29">
      <c r="B127" s="437" t="str">
        <f>IF(Languages1!E$163=0,"",Languages1!E$163)</f>
        <v>Educação infantil</v>
      </c>
      <c r="C127" s="437" t="s">
        <v>686</v>
      </c>
      <c r="Y127" s="443" t="str">
        <v>Macedonia Utara</v>
      </c>
      <c r="Z127" s="443" t="s">
        <v>437</v>
      </c>
      <c r="AA127" s="102" t="s">
        <v>438</v>
      </c>
      <c r="AB127" s="104" t="s">
        <v>439</v>
      </c>
      <c r="AC127" s="86">
        <f t="shared" si="3"/>
        <v>48</v>
      </c>
    </row>
    <row r="128" spans="2:29">
      <c r="B128" s="437" t="str">
        <f>IF(Languages1!F$163=0,"",Languages1!F$163)</f>
        <v>Éducation des enfants</v>
      </c>
      <c r="C128" s="437" t="s">
        <v>686</v>
      </c>
      <c r="Y128" s="443" t="str">
        <v>Norwegia</v>
      </c>
      <c r="Z128" s="443" t="s">
        <v>440</v>
      </c>
      <c r="AA128" s="102" t="s">
        <v>441</v>
      </c>
      <c r="AB128" s="104" t="s">
        <v>442</v>
      </c>
      <c r="AC128" s="86">
        <f t="shared" si="3"/>
        <v>48</v>
      </c>
    </row>
    <row r="129" spans="2:29">
      <c r="B129" s="437" t="str">
        <f>IF(Languages1!G$163=0,"",Languages1!G$163)</f>
        <v>Pendidikan anak</v>
      </c>
      <c r="C129" s="437" t="s">
        <v>686</v>
      </c>
      <c r="Y129" s="443" t="str">
        <v>Oman</v>
      </c>
      <c r="Z129" s="443" t="s">
        <v>443</v>
      </c>
      <c r="AA129" s="102" t="s">
        <v>444</v>
      </c>
      <c r="AB129" s="104" t="s">
        <v>445</v>
      </c>
      <c r="AC129" s="86">
        <f t="shared" si="3"/>
        <v>48</v>
      </c>
    </row>
    <row r="130" spans="2:29">
      <c r="B130" s="437" t="str">
        <f>IF(Languages1!H$163=0,"",Languages1!H$163)</f>
        <v>子女教育</v>
      </c>
      <c r="C130" s="437" t="s">
        <v>686</v>
      </c>
      <c r="Y130" s="443" t="str">
        <v>Pakistan</v>
      </c>
      <c r="Z130" s="443" t="s">
        <v>94</v>
      </c>
      <c r="AA130" s="102" t="s">
        <v>446</v>
      </c>
      <c r="AB130" s="104" t="s">
        <v>447</v>
      </c>
      <c r="AC130" s="86">
        <f t="shared" si="3"/>
        <v>48</v>
      </c>
    </row>
    <row r="131" spans="2:29">
      <c r="B131" s="437" t="str">
        <f>IF(Languages1!I$163=0,"",Languages1!I$163)</f>
        <v>Giáo dục trẻ em</v>
      </c>
      <c r="C131" s="437" t="s">
        <v>686</v>
      </c>
      <c r="Y131" s="443" t="str">
        <v>Panama</v>
      </c>
      <c r="Z131" s="443" t="s">
        <v>95</v>
      </c>
      <c r="AA131" s="102" t="s">
        <v>448</v>
      </c>
      <c r="AB131" s="104" t="s">
        <v>449</v>
      </c>
      <c r="AC131" s="86">
        <f t="shared" si="3"/>
        <v>48</v>
      </c>
    </row>
    <row r="132" spans="2:29">
      <c r="B132" s="437" t="str">
        <f>IF(Languages1!J$163=0,"",Languages1!J$163)</f>
        <v>子供の教育</v>
      </c>
      <c r="C132" s="437" t="s">
        <v>686</v>
      </c>
      <c r="Y132" s="443" t="str">
        <v>Paraguay</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Peru</v>
      </c>
      <c r="Z133" s="443" t="s">
        <v>97</v>
      </c>
      <c r="AA133" s="102" t="s">
        <v>452</v>
      </c>
      <c r="AB133" s="104" t="s">
        <v>453</v>
      </c>
      <c r="AC133" s="86">
        <f t="shared" si="4"/>
        <v>48</v>
      </c>
    </row>
    <row r="134" spans="2:29">
      <c r="B134" s="437" t="str">
        <f>IF(Languages1!L$163=0,"",Languages1!L$163)</f>
        <v/>
      </c>
      <c r="C134" s="437" t="s">
        <v>686</v>
      </c>
      <c r="Y134" s="443" t="str">
        <v>Filipina</v>
      </c>
      <c r="Z134" s="443" t="s">
        <v>98</v>
      </c>
      <c r="AA134" s="102" t="s">
        <v>454</v>
      </c>
      <c r="AB134" s="104" t="s">
        <v>455</v>
      </c>
      <c r="AC134" s="86">
        <f t="shared" si="4"/>
        <v>48</v>
      </c>
    </row>
    <row r="135" spans="2:29">
      <c r="B135" s="437" t="str">
        <f>IF(Languages1!M$163=0,"",Languages1!M$163)</f>
        <v/>
      </c>
      <c r="C135" s="437" t="s">
        <v>686</v>
      </c>
      <c r="Y135" s="443" t="str">
        <v>Polandia</v>
      </c>
      <c r="Z135" s="443" t="s">
        <v>99</v>
      </c>
      <c r="AA135" s="102" t="s">
        <v>456</v>
      </c>
      <c r="AB135" s="104" t="s">
        <v>457</v>
      </c>
      <c r="AC135" s="86">
        <f t="shared" si="4"/>
        <v>40</v>
      </c>
    </row>
    <row r="136" spans="2:29">
      <c r="B136" s="437" t="str">
        <f>IF(Languages1!N$163=0,"",Languages1!N$163)</f>
        <v/>
      </c>
      <c r="C136" s="437" t="s">
        <v>686</v>
      </c>
      <c r="Y136" s="443" t="str">
        <v>Portugal</v>
      </c>
      <c r="Z136" s="443" t="s">
        <v>100</v>
      </c>
      <c r="AA136" s="102" t="s">
        <v>458</v>
      </c>
      <c r="AB136" s="104" t="s">
        <v>189</v>
      </c>
      <c r="AC136" s="86">
        <f t="shared" si="4"/>
        <v>40</v>
      </c>
    </row>
    <row r="137" spans="2:29">
      <c r="B137" s="437" t="str">
        <f>IF(Languages1!O$163=0,"",Languages1!O$163)</f>
        <v/>
      </c>
      <c r="C137" s="437" t="s">
        <v>686</v>
      </c>
      <c r="Y137" s="443" t="str">
        <v>Puerto Riko</v>
      </c>
      <c r="Z137" s="443" t="s">
        <v>101</v>
      </c>
      <c r="AA137" s="102" t="s">
        <v>459</v>
      </c>
      <c r="AB137" s="104" t="s">
        <v>130</v>
      </c>
      <c r="AC137" s="86">
        <f t="shared" si="4"/>
        <v>40</v>
      </c>
    </row>
    <row r="138" spans="2:29">
      <c r="B138" s="437" t="str">
        <f>IF(Languages1!P$163=0,"",Languages1!P$163)</f>
        <v/>
      </c>
      <c r="C138" s="437" t="s">
        <v>686</v>
      </c>
      <c r="Y138" s="443" t="str">
        <v>Qatar</v>
      </c>
      <c r="Z138" s="443" t="s">
        <v>460</v>
      </c>
      <c r="AA138" s="102" t="s">
        <v>461</v>
      </c>
      <c r="AB138" s="104" t="s">
        <v>462</v>
      </c>
      <c r="AC138" s="86">
        <f t="shared" si="4"/>
        <v>48</v>
      </c>
    </row>
    <row r="139" spans="2:29">
      <c r="B139" s="437" t="str">
        <f>IF(Languages1!Q$163=0,"",Languages1!Q$163)</f>
        <v/>
      </c>
      <c r="C139" s="437" t="s">
        <v>686</v>
      </c>
      <c r="Y139" s="443" t="str">
        <v>Reunion</v>
      </c>
      <c r="Z139" s="443" t="s">
        <v>463</v>
      </c>
      <c r="AA139" s="102" t="s">
        <v>464</v>
      </c>
      <c r="AB139" s="104" t="s">
        <v>189</v>
      </c>
      <c r="AC139" s="86">
        <f t="shared" si="4"/>
        <v>48</v>
      </c>
    </row>
    <row r="140" spans="2:29">
      <c r="B140" s="437" t="str">
        <f>IF(Languages1!R$163=0,"",Languages1!R$163)</f>
        <v/>
      </c>
      <c r="C140" s="437" t="s">
        <v>686</v>
      </c>
      <c r="Y140" s="443" t="str">
        <v>Rumania</v>
      </c>
      <c r="Z140" s="443" t="s">
        <v>102</v>
      </c>
      <c r="AA140" s="102" t="s">
        <v>465</v>
      </c>
      <c r="AB140" s="104" t="s">
        <v>466</v>
      </c>
      <c r="AC140" s="86">
        <f t="shared" si="4"/>
        <v>40</v>
      </c>
    </row>
    <row r="141" spans="2:29">
      <c r="B141" s="437" t="str">
        <f>IF(Languages1!S$163=0,"",Languages1!S$163)</f>
        <v/>
      </c>
      <c r="C141" s="437" t="s">
        <v>686</v>
      </c>
      <c r="Y141" s="443" t="str">
        <v>Federasi Rusia</v>
      </c>
      <c r="Z141" s="443" t="s">
        <v>103</v>
      </c>
      <c r="AA141" s="102" t="s">
        <v>467</v>
      </c>
      <c r="AB141" s="104" t="s">
        <v>468</v>
      </c>
      <c r="AC141" s="86">
        <f t="shared" si="4"/>
        <v>40</v>
      </c>
    </row>
    <row r="142" spans="2:29">
      <c r="B142" s="437" t="str">
        <f>IF(Languages1!T$163=0,"",Languages1!T$163)</f>
        <v/>
      </c>
      <c r="C142" s="437" t="s">
        <v>686</v>
      </c>
      <c r="Y142" s="443" t="str">
        <v>Rwanda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Arab Saudi</v>
      </c>
      <c r="Z144" s="443" t="s">
        <v>474</v>
      </c>
      <c r="AA144" s="102" t="s">
        <v>475</v>
      </c>
      <c r="AB144" s="104" t="s">
        <v>476</v>
      </c>
      <c r="AC144" s="86">
        <f t="shared" si="4"/>
        <v>48</v>
      </c>
    </row>
    <row r="145" spans="2:29">
      <c r="B145" s="437" t="str">
        <f>IF(Languages1!W$163=0,"",Languages1!W$163)</f>
        <v/>
      </c>
      <c r="C145" s="437" t="s">
        <v>686</v>
      </c>
      <c r="Y145" s="443" t="str">
        <v>Senegal</v>
      </c>
      <c r="Z145" s="443" t="s">
        <v>105</v>
      </c>
      <c r="AA145" s="102" t="s">
        <v>477</v>
      </c>
      <c r="AB145" s="104" t="s">
        <v>225</v>
      </c>
      <c r="AC145" s="86">
        <f t="shared" si="4"/>
        <v>40</v>
      </c>
    </row>
    <row r="146" spans="2:29">
      <c r="B146" s="437" t="str">
        <f>IF(Languages1!X$163=0,"",Languages1!X$163)</f>
        <v/>
      </c>
      <c r="C146" s="437" t="s">
        <v>686</v>
      </c>
      <c r="Y146" s="443" t="str">
        <v>Serbia</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Sierra Leone</v>
      </c>
      <c r="Z148" s="443" t="s">
        <v>483</v>
      </c>
      <c r="AA148" s="102" t="s">
        <v>484</v>
      </c>
      <c r="AB148" s="104" t="s">
        <v>485</v>
      </c>
      <c r="AC148" s="86">
        <f t="shared" si="4"/>
        <v>48</v>
      </c>
    </row>
    <row r="149" spans="2:29" ht="15" thickBot="1">
      <c r="B149" s="483" t="str">
        <f>IF(Languages1!AA$163=0,"",Languages1!AA$163)</f>
        <v/>
      </c>
      <c r="C149" s="483" t="s">
        <v>686</v>
      </c>
      <c r="Y149" s="443" t="str">
        <v>Singapura</v>
      </c>
      <c r="Z149" s="443" t="s">
        <v>486</v>
      </c>
      <c r="AA149" s="102" t="s">
        <v>487</v>
      </c>
      <c r="AB149" s="104" t="s">
        <v>488</v>
      </c>
      <c r="AC149" s="86">
        <f t="shared" si="4"/>
        <v>48</v>
      </c>
    </row>
    <row r="150" spans="2:29">
      <c r="B150" s="437" t="str">
        <f>IF(Languages1!C$169=0,"",Languages1!C$169)</f>
        <v>Child care</v>
      </c>
      <c r="C150" s="437" t="s">
        <v>685</v>
      </c>
      <c r="Y150" s="443" t="str">
        <v>Slovakia</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Slovenia</v>
      </c>
      <c r="Z151" s="443" t="s">
        <v>108</v>
      </c>
      <c r="AA151" s="102" t="s">
        <v>490</v>
      </c>
      <c r="AB151" s="104" t="s">
        <v>189</v>
      </c>
      <c r="AC151" s="86">
        <f t="shared" si="4"/>
        <v>40</v>
      </c>
    </row>
    <row r="152" spans="2:29">
      <c r="B152" s="437" t="str">
        <f>IF(Languages1!E$169=0,"",Languages1!E$169)</f>
        <v>Creche</v>
      </c>
      <c r="C152" s="437" t="s">
        <v>685</v>
      </c>
      <c r="Y152" s="443" t="str">
        <v>Kepulauan Solomon</v>
      </c>
      <c r="Z152" s="443" t="s">
        <v>491</v>
      </c>
      <c r="AA152" s="102" t="s">
        <v>492</v>
      </c>
      <c r="AB152" s="104" t="s">
        <v>493</v>
      </c>
      <c r="AC152" s="86">
        <f t="shared" si="4"/>
        <v>48</v>
      </c>
    </row>
    <row r="153" spans="2:29">
      <c r="B153" s="437" t="str">
        <f>IF(Languages1!F$169=0,"",Languages1!F$169)</f>
        <v>Garde d’enfants</v>
      </c>
      <c r="C153" s="437" t="s">
        <v>685</v>
      </c>
      <c r="Y153" s="443" t="str">
        <v>Somalia</v>
      </c>
      <c r="Z153" s="443" t="s">
        <v>494</v>
      </c>
      <c r="AA153" s="102" t="s">
        <v>495</v>
      </c>
      <c r="AB153" s="104" t="s">
        <v>496</v>
      </c>
      <c r="AC153" s="86">
        <f t="shared" si="4"/>
        <v>48</v>
      </c>
    </row>
    <row r="154" spans="2:29">
      <c r="B154" s="437" t="str">
        <f>IF(Languages1!G$169=0,"",Languages1!G$169)</f>
        <v>Pengasuhan anak</v>
      </c>
      <c r="C154" s="437" t="s">
        <v>685</v>
      </c>
      <c r="Y154" s="443" t="str">
        <v>Afrika Selatan</v>
      </c>
      <c r="Z154" s="443" t="s">
        <v>109</v>
      </c>
      <c r="AA154" s="102" t="s">
        <v>497</v>
      </c>
      <c r="AB154" s="104" t="s">
        <v>498</v>
      </c>
      <c r="AC154" s="86">
        <f t="shared" si="4"/>
        <v>45</v>
      </c>
    </row>
    <row r="155" spans="2:29">
      <c r="B155" s="437" t="str">
        <f>IF(Languages1!H$169=0,"",Languages1!H$169)</f>
        <v>儿童看护</v>
      </c>
      <c r="C155" s="437" t="s">
        <v>685</v>
      </c>
      <c r="Y155" s="443" t="str">
        <v>Sudan Selatan</v>
      </c>
      <c r="Z155" s="443" t="s">
        <v>499</v>
      </c>
      <c r="AA155" s="102" t="s">
        <v>500</v>
      </c>
      <c r="AB155" s="104" t="s">
        <v>501</v>
      </c>
      <c r="AC155" s="86">
        <f t="shared" si="4"/>
        <v>48</v>
      </c>
    </row>
    <row r="156" spans="2:29">
      <c r="B156" s="437" t="str">
        <f>IF(Languages1!I$169=0,"",Languages1!I$169)</f>
        <v>Chăm sóc trẻ em</v>
      </c>
      <c r="C156" s="437" t="s">
        <v>685</v>
      </c>
      <c r="Y156" s="443" t="str">
        <v>Spanyol</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Sudan</v>
      </c>
      <c r="Z158" s="443" t="s">
        <v>505</v>
      </c>
      <c r="AA158" s="102" t="s">
        <v>506</v>
      </c>
      <c r="AB158" s="104" t="s">
        <v>501</v>
      </c>
      <c r="AC158" s="86">
        <f t="shared" si="4"/>
        <v>48</v>
      </c>
    </row>
    <row r="159" spans="2:29">
      <c r="B159" s="437" t="str">
        <f>IF(Languages1!L$169=0,"",Languages1!L$169)</f>
        <v/>
      </c>
      <c r="C159" s="437" t="s">
        <v>685</v>
      </c>
      <c r="Y159" s="443" t="str">
        <v>Eswatini</v>
      </c>
      <c r="Z159" s="443" t="s">
        <v>507</v>
      </c>
      <c r="AA159" s="102" t="s">
        <v>508</v>
      </c>
      <c r="AB159" s="104" t="s">
        <v>509</v>
      </c>
      <c r="AC159" s="86">
        <f t="shared" si="4"/>
        <v>48</v>
      </c>
    </row>
    <row r="160" spans="2:29">
      <c r="B160" s="437" t="str">
        <f>IF(Languages1!M$169=0,"",Languages1!M$169)</f>
        <v/>
      </c>
      <c r="C160" s="437" t="s">
        <v>685</v>
      </c>
      <c r="Y160" s="443" t="str">
        <v>Swedia</v>
      </c>
      <c r="Z160" s="443" t="s">
        <v>510</v>
      </c>
      <c r="AA160" s="102" t="s">
        <v>511</v>
      </c>
      <c r="AB160" s="104" t="s">
        <v>512</v>
      </c>
      <c r="AC160" s="86">
        <f t="shared" si="4"/>
        <v>48</v>
      </c>
    </row>
    <row r="161" spans="2:29">
      <c r="B161" s="437" t="str">
        <f>IF(Languages1!N$169=0,"",Languages1!N$169)</f>
        <v/>
      </c>
      <c r="C161" s="437" t="s">
        <v>685</v>
      </c>
      <c r="Y161" s="443" t="str">
        <v>Swiss</v>
      </c>
      <c r="Z161" s="443" t="s">
        <v>513</v>
      </c>
      <c r="AA161" s="102" t="s">
        <v>514</v>
      </c>
      <c r="AB161" s="104" t="s">
        <v>515</v>
      </c>
      <c r="AC161" s="86">
        <f t="shared" si="4"/>
        <v>48</v>
      </c>
    </row>
    <row r="162" spans="2:29">
      <c r="B162" s="437" t="str">
        <f>IF(Languages1!O$169=0,"",Languages1!O$169)</f>
        <v/>
      </c>
      <c r="C162" s="437" t="s">
        <v>685</v>
      </c>
      <c r="Y162" s="443" t="str">
        <v>Suriah</v>
      </c>
      <c r="Z162" s="443" t="s">
        <v>516</v>
      </c>
      <c r="AA162" s="102" t="s">
        <v>517</v>
      </c>
      <c r="AB162" s="104" t="s">
        <v>518</v>
      </c>
      <c r="AC162" s="86">
        <f t="shared" si="4"/>
        <v>48</v>
      </c>
    </row>
    <row r="163" spans="2:29">
      <c r="B163" s="437" t="str">
        <f>IF(Languages1!P$169=0,"",Languages1!P$169)</f>
        <v/>
      </c>
      <c r="C163" s="437" t="s">
        <v>685</v>
      </c>
      <c r="Y163" s="443" t="str">
        <v>Taiwan</v>
      </c>
      <c r="Z163" s="443" t="s">
        <v>112</v>
      </c>
      <c r="AA163" s="102" t="s">
        <v>519</v>
      </c>
      <c r="AB163" s="104" t="s">
        <v>520</v>
      </c>
      <c r="AC163" s="86">
        <f t="shared" si="4"/>
        <v>44</v>
      </c>
    </row>
    <row r="164" spans="2:29">
      <c r="B164" s="437" t="str">
        <f>IF(Languages1!Q$169=0,"",Languages1!Q$169)</f>
        <v/>
      </c>
      <c r="C164" s="437" t="s">
        <v>685</v>
      </c>
      <c r="Y164" s="443" t="str">
        <v>Tajikistan</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Tanzania</v>
      </c>
      <c r="Z165" s="443" t="s">
        <v>114</v>
      </c>
      <c r="AA165" s="102" t="s">
        <v>523</v>
      </c>
      <c r="AB165" s="104" t="s">
        <v>524</v>
      </c>
      <c r="AC165" s="86">
        <f t="shared" si="5"/>
        <v>45</v>
      </c>
    </row>
    <row r="166" spans="2:29">
      <c r="B166" s="437" t="str">
        <f>IF(Languages1!S$169=0,"",Languages1!S$169)</f>
        <v/>
      </c>
      <c r="C166" s="437" t="s">
        <v>685</v>
      </c>
      <c r="Y166" s="443" t="str">
        <v>Thailand</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Trinidad dan Tobago</v>
      </c>
      <c r="Z168" s="443" t="s">
        <v>530</v>
      </c>
      <c r="AA168" s="102" t="s">
        <v>531</v>
      </c>
      <c r="AB168" s="104" t="s">
        <v>532</v>
      </c>
      <c r="AC168" s="86">
        <f t="shared" si="5"/>
        <v>48</v>
      </c>
    </row>
    <row r="169" spans="2:29">
      <c r="B169" s="437" t="str">
        <f>IF(Languages1!V$169=0,"",Languages1!V$169)</f>
        <v/>
      </c>
      <c r="C169" s="437" t="s">
        <v>685</v>
      </c>
      <c r="Y169" s="443" t="str">
        <v>Tunisia</v>
      </c>
      <c r="Z169" s="443" t="s">
        <v>533</v>
      </c>
      <c r="AA169" s="102" t="s">
        <v>534</v>
      </c>
      <c r="AB169" s="104" t="s">
        <v>535</v>
      </c>
      <c r="AC169" s="86">
        <f t="shared" si="5"/>
        <v>48</v>
      </c>
    </row>
    <row r="170" spans="2:29">
      <c r="B170" s="437" t="str">
        <f>IF(Languages1!W$169=0,"",Languages1!W$169)</f>
        <v/>
      </c>
      <c r="C170" s="437" t="s">
        <v>685</v>
      </c>
      <c r="Y170" s="443" t="str">
        <v>Turki</v>
      </c>
      <c r="Z170" s="443" t="s">
        <v>115</v>
      </c>
      <c r="AA170" s="102" t="s">
        <v>536</v>
      </c>
      <c r="AB170" s="104" t="s">
        <v>537</v>
      </c>
      <c r="AC170" s="86">
        <f t="shared" si="5"/>
        <v>45</v>
      </c>
    </row>
    <row r="171" spans="2:29">
      <c r="B171" s="437" t="str">
        <f>IF(Languages1!X$169=0,"",Languages1!X$169)</f>
        <v/>
      </c>
      <c r="C171" s="437" t="s">
        <v>685</v>
      </c>
      <c r="Y171" s="443" t="str">
        <v>Turkmenistan</v>
      </c>
      <c r="Z171" s="443" t="s">
        <v>538</v>
      </c>
      <c r="AA171" s="102" t="s">
        <v>539</v>
      </c>
      <c r="AB171" s="104" t="s">
        <v>540</v>
      </c>
      <c r="AC171" s="86">
        <f t="shared" si="5"/>
        <v>48</v>
      </c>
    </row>
    <row r="172" spans="2:29">
      <c r="B172" s="437" t="str">
        <f>IF(Languages1!Y$169=0,"",Languages1!Y$169)</f>
        <v/>
      </c>
      <c r="C172" s="437" t="s">
        <v>685</v>
      </c>
      <c r="Y172" s="443" t="str">
        <v>Uganda</v>
      </c>
      <c r="Z172" s="443" t="s">
        <v>116</v>
      </c>
      <c r="AA172" s="102" t="s">
        <v>541</v>
      </c>
      <c r="AB172" s="104" t="s">
        <v>542</v>
      </c>
      <c r="AC172" s="86">
        <f t="shared" si="5"/>
        <v>48</v>
      </c>
    </row>
    <row r="173" spans="2:29">
      <c r="B173" s="437" t="str">
        <f>IF(Languages1!Z$169=0,"",Languages1!Z$169)</f>
        <v/>
      </c>
      <c r="C173" s="437" t="s">
        <v>685</v>
      </c>
      <c r="Y173" s="443" t="str">
        <v>Ukraina</v>
      </c>
      <c r="Z173" s="443" t="s">
        <v>117</v>
      </c>
      <c r="AA173" s="102" t="s">
        <v>543</v>
      </c>
      <c r="AB173" s="104" t="s">
        <v>544</v>
      </c>
      <c r="AC173" s="86">
        <f t="shared" si="5"/>
        <v>40</v>
      </c>
    </row>
    <row r="174" spans="2:29" ht="15" thickBot="1">
      <c r="B174" s="483" t="str">
        <f>IF(Languages1!AA$169=0,"",Languages1!AA$169)</f>
        <v/>
      </c>
      <c r="C174" s="483" t="s">
        <v>685</v>
      </c>
      <c r="Y174" s="443" t="str">
        <v>Uni Emirat Arab</v>
      </c>
      <c r="Z174" s="443" t="s">
        <v>545</v>
      </c>
      <c r="AA174" s="102" t="s">
        <v>546</v>
      </c>
      <c r="AB174" s="104" t="s">
        <v>547</v>
      </c>
      <c r="AC174" s="86">
        <f t="shared" si="5"/>
        <v>48</v>
      </c>
    </row>
    <row r="175" spans="2:29">
      <c r="Y175" s="443" t="str">
        <v>Britania Raya (UK)</v>
      </c>
      <c r="Z175" s="443" t="s">
        <v>118</v>
      </c>
      <c r="AA175" s="102" t="s">
        <v>548</v>
      </c>
      <c r="AB175" s="104" t="s">
        <v>549</v>
      </c>
      <c r="AC175" s="86">
        <f t="shared" si="5"/>
        <v>48</v>
      </c>
    </row>
    <row r="176" spans="2:29">
      <c r="Y176" s="443" t="str">
        <v>Amerika Serikat</v>
      </c>
      <c r="Z176" s="443" t="s">
        <v>550</v>
      </c>
      <c r="AA176" s="102" t="s">
        <v>551</v>
      </c>
      <c r="AB176" s="104" t="s">
        <v>130</v>
      </c>
      <c r="AC176" s="86">
        <f t="shared" si="5"/>
        <v>48</v>
      </c>
    </row>
    <row r="177" spans="25:29">
      <c r="Y177" s="443" t="str">
        <v>Uruguay</v>
      </c>
      <c r="Z177" s="443" t="s">
        <v>552</v>
      </c>
      <c r="AA177" s="102" t="s">
        <v>553</v>
      </c>
      <c r="AB177" s="104" t="s">
        <v>554</v>
      </c>
      <c r="AC177" s="86">
        <f t="shared" si="5"/>
        <v>48</v>
      </c>
    </row>
    <row r="178" spans="25:29">
      <c r="Y178" s="443" t="str">
        <v>Uzbekistan</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Vietnam</v>
      </c>
      <c r="Z180" s="443" t="s">
        <v>120</v>
      </c>
      <c r="AA180" s="102" t="s">
        <v>560</v>
      </c>
      <c r="AB180" s="104" t="s">
        <v>561</v>
      </c>
      <c r="AC180" s="86">
        <f t="shared" si="5"/>
        <v>48</v>
      </c>
    </row>
    <row r="181" spans="25:29">
      <c r="Y181" s="443" t="str">
        <v>Yaman</v>
      </c>
      <c r="Z181" s="443" t="s">
        <v>562</v>
      </c>
      <c r="AA181" s="102" t="s">
        <v>563</v>
      </c>
      <c r="AB181" s="104" t="s">
        <v>564</v>
      </c>
      <c r="AC181" s="86">
        <f t="shared" si="5"/>
        <v>48</v>
      </c>
    </row>
    <row r="182" spans="25:29">
      <c r="Y182" s="443" t="str">
        <v>Zambia</v>
      </c>
      <c r="Z182" s="443" t="s">
        <v>121</v>
      </c>
      <c r="AA182" s="102" t="s">
        <v>565</v>
      </c>
      <c r="AB182" s="104" t="s">
        <v>566</v>
      </c>
      <c r="AC182" s="86">
        <f t="shared" si="5"/>
        <v>48</v>
      </c>
    </row>
    <row r="183" spans="25:29">
      <c r="Y183" s="443" t="str">
        <v>Zimbabwe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51" t="s">
        <v>1003</v>
      </c>
      <c r="C4" s="1352" t="s">
        <v>1002</v>
      </c>
    </row>
    <row r="5" spans="2:3">
      <c r="B5" s="1351"/>
      <c r="C5" s="1352"/>
    </row>
    <row r="6" spans="2:3">
      <c r="B6" s="1353" t="s">
        <v>1001</v>
      </c>
      <c r="C6" s="1354" t="s">
        <v>1000</v>
      </c>
    </row>
    <row r="7" spans="2:3">
      <c r="B7" s="1353"/>
      <c r="C7" s="1354"/>
    </row>
    <row r="8" spans="2:3" ht="16">
      <c r="B8" s="427" t="s">
        <v>999</v>
      </c>
      <c r="C8" s="848" t="s">
        <v>998</v>
      </c>
    </row>
    <row r="9" spans="2:3">
      <c r="B9" s="1355" t="s">
        <v>997</v>
      </c>
      <c r="C9" s="1356" t="s">
        <v>996</v>
      </c>
    </row>
    <row r="10" spans="2:3">
      <c r="B10" s="1355"/>
      <c r="C10" s="1356"/>
    </row>
    <row r="11" spans="2:3">
      <c r="B11" s="1347" t="s">
        <v>995</v>
      </c>
      <c r="C11" s="1348" t="s">
        <v>994</v>
      </c>
    </row>
    <row r="12" spans="2:3">
      <c r="B12" s="1347"/>
      <c r="C12" s="1348"/>
    </row>
    <row r="13" spans="2:3" ht="15.5">
      <c r="B13" s="426" t="s">
        <v>993</v>
      </c>
      <c r="C13" s="849" t="s">
        <v>992</v>
      </c>
    </row>
    <row r="14" spans="2:3">
      <c r="B14" s="1349" t="s">
        <v>991</v>
      </c>
      <c r="C14" s="1350" t="s">
        <v>990</v>
      </c>
    </row>
    <row r="15" spans="2:3">
      <c r="B15" s="1349"/>
      <c r="C15" s="1350"/>
    </row>
    <row r="16" spans="2:3">
      <c r="B16" s="1349"/>
      <c r="C16" s="1350"/>
    </row>
    <row r="17" spans="2:3">
      <c r="B17" s="1349"/>
      <c r="C17" s="1350"/>
    </row>
    <row r="18" spans="2:3">
      <c r="B18" s="1349"/>
      <c r="C18" s="1350"/>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28" t="s">
        <v>820</v>
      </c>
      <c r="C3" s="1128"/>
      <c r="D3" s="1128"/>
      <c r="E3" s="1128"/>
      <c r="F3" s="1128"/>
      <c r="G3" s="1128"/>
      <c r="H3" s="1128"/>
      <c r="I3" s="1128"/>
      <c r="J3" s="1128"/>
      <c r="K3" s="1128"/>
      <c r="L3" s="1128"/>
      <c r="M3" s="1128"/>
      <c r="N3" s="175"/>
      <c r="O3" s="175"/>
      <c r="P3" s="175"/>
      <c r="Q3" s="175"/>
      <c r="R3" s="175"/>
    </row>
    <row r="4" spans="2:19">
      <c r="B4" s="1129"/>
      <c r="C4" s="1129"/>
      <c r="D4" s="1129"/>
      <c r="E4" s="1129"/>
      <c r="F4" s="1129"/>
      <c r="G4" s="1129"/>
      <c r="H4" s="1129"/>
      <c r="I4" s="1129"/>
      <c r="J4" s="1129"/>
      <c r="K4" s="1129"/>
      <c r="L4" s="1129"/>
      <c r="M4" s="1129"/>
      <c r="N4" s="176"/>
      <c r="O4" s="176"/>
      <c r="P4" s="176"/>
      <c r="Q4" s="176"/>
    </row>
    <row r="5" spans="2:19">
      <c r="O5" s="1126" t="str">
        <f>Languages1!C9</f>
        <v>Sections</v>
      </c>
      <c r="P5" s="1127"/>
      <c r="S5" s="431" t="s">
        <v>1040</v>
      </c>
    </row>
    <row r="6" spans="2:19">
      <c r="O6" s="833">
        <v>1</v>
      </c>
      <c r="P6" s="834"/>
      <c r="S6" s="349" t="str">
        <f>INDEX(Languages1!$B$1:$AA$1998,MATCH(S5,Languages1!$B$1:$B$1998,0),MATCH('1'!$C$5,Languages1!$B$1:$AA$1,0))</f>
        <v>Panduan Matriks Gaji</v>
      </c>
    </row>
    <row r="7" spans="2:19">
      <c r="O7" s="833">
        <v>2</v>
      </c>
      <c r="P7" s="834"/>
    </row>
    <row r="8" spans="2:19">
      <c r="O8" s="833">
        <v>3</v>
      </c>
      <c r="P8" s="834"/>
      <c r="S8" s="431" t="s">
        <v>1041</v>
      </c>
    </row>
    <row r="9" spans="2:19">
      <c r="O9" s="833">
        <v>4</v>
      </c>
      <c r="P9" s="834"/>
      <c r="S9" s="349" t="str">
        <f>INDEX(Languages1!$B$1:$AA$1998,MATCH(S8,Languages1!$B$1:$B$1998,0),MATCH('1'!$C$5,Languages1!$B$1:$AA$1,0))</f>
        <v>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Kotak biru menandakan komentar yang akan membantu Anda memasukkan data yang benar. Mohon dibaca baik-baik.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Sel kuning menandakan sel untuk memasukkan data.</v>
      </c>
    </row>
    <row r="16" spans="2:19" ht="15.5">
      <c r="K16" s="500"/>
      <c r="O16" s="838"/>
      <c r="P16" s="839"/>
    </row>
    <row r="17" spans="2:19" ht="15.5">
      <c r="K17" s="500"/>
      <c r="S17" s="431" t="s">
        <v>1044</v>
      </c>
    </row>
    <row r="18" spans="2:19" ht="15.5">
      <c r="K18" s="500"/>
      <c r="S18" s="349" t="str">
        <f>INDEX(Languages1!$B$1:$AA$1998,MATCH(S17,Languages1!$B$1:$B$1998,0),MATCH('1'!$C$5,Languages1!$B$1:$AA$1,0))</f>
        <v>Sel hijau menandakan hasil.</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Informasi Umum</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Informasi Kontak</v>
      </c>
      <c r="C3" s="810"/>
      <c r="D3" s="811"/>
      <c r="E3" s="855"/>
    </row>
    <row r="4" spans="2:10" s="592" customFormat="1" ht="14.15" customHeight="1">
      <c r="B4" s="812" t="str">
        <f>INDEX(Languages1!$C$1:$AB$1998,MATCH('Facility Information_V2'!B4,Languages1!$C$1:$C$1998,0),MATCH('1'!$C$5,Languages1!$C$1:$AB$1,0))</f>
        <v>Nama Pemegang Sertifikat</v>
      </c>
      <c r="C4" s="608"/>
      <c r="D4" s="657"/>
      <c r="E4" s="853"/>
      <c r="F4" s="813" t="str">
        <f>INDEX(Languages1!$C$1:$AB$1998,MATCH('Facility Information_V2'!F4,Languages1!$C$1:$C$1998,0),MATCH('1'!$C$5,Languages1!$C$1:$AB$1,0))</f>
        <v>Cth. Kebun Isabelle</v>
      </c>
      <c r="I4" s="814"/>
      <c r="J4" s="815"/>
    </row>
    <row r="5" spans="2:10" s="592" customFormat="1" ht="14.15" customHeight="1">
      <c r="B5" s="787" t="str">
        <f>INDEX(Languages1!$C$1:$AB$1998,MATCH('Facility Information_V2'!B5,Languages1!$C$1:$C$1998,0),MATCH('1'!$C$5,Languages1!$C$1:$AB$1,0))</f>
        <v>Narahubung</v>
      </c>
      <c r="C5" s="608"/>
      <c r="D5" s="657"/>
      <c r="E5" s="853"/>
      <c r="F5" s="813" t="str">
        <f>INDEX(Languages1!$C$1:$AB$1998,MATCH('Facility Information_V2'!F5,Languages1!$C$1:$C$1998,0),MATCH('1'!$C$5,Languages1!$C$1:$AB$1,0))</f>
        <v>Cth. Pertama Terakhir</v>
      </c>
      <c r="I5" s="815"/>
      <c r="J5" s="815"/>
    </row>
    <row r="6" spans="2:10" s="592" customFormat="1" ht="14.15" customHeight="1">
      <c r="B6" s="787" t="str">
        <f>INDEX(Languages1!$C$1:$AB$1998,MATCH('Facility Information_V2'!B6,Languages1!$C$1:$C$1998,0),MATCH('1'!$C$5,Languages1!$C$1:$AB$1,0))</f>
        <v>Nomor Telepon</v>
      </c>
      <c r="C6" s="608"/>
      <c r="D6" s="657"/>
      <c r="E6" s="858"/>
      <c r="F6" s="813" t="str">
        <f>INDEX(Languages1!$C$1:$AB$1998,MATCH('Facility Information_V2'!F6,Languages1!$C$1:$C$1998,0),MATCH('1'!$C$5,Languages1!$C$1:$AB$1,0))</f>
        <v>Cth. +00 000 0000</v>
      </c>
      <c r="I6" s="815"/>
      <c r="J6" s="815"/>
    </row>
    <row r="7" spans="2:10" s="592" customFormat="1" ht="14.15" customHeight="1">
      <c r="B7" s="787" t="str">
        <f>INDEX(Languages1!$C$1:$AB$1998,MATCH('Facility Information_V2'!B7,Languages1!$C$1:$C$1998,0),MATCH('1'!$C$5,Languages1!$C$1:$AB$1,0))</f>
        <v>Email</v>
      </c>
      <c r="C7" s="608"/>
      <c r="D7" s="657"/>
      <c r="E7" s="859"/>
      <c r="F7" s="813" t="str">
        <f>INDEX(Languages1!$C$1:$AB$1998,MATCH('Facility Information_V2'!F7,Languages1!$C$1:$C$1998,0),MATCH('1'!$C$5,Languages1!$C$1:$AB$1,0))</f>
        <v>Cth. Example @gmail.com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Informasi Lokasi</v>
      </c>
      <c r="C9" s="816"/>
      <c r="D9" s="657"/>
      <c r="E9" s="856"/>
      <c r="F9" s="657"/>
      <c r="I9" s="815"/>
      <c r="J9" s="815"/>
    </row>
    <row r="10" spans="2:10" s="592" customFormat="1" ht="14.15" customHeight="1">
      <c r="B10" s="812" t="str">
        <f>INDEX(Languages1!$C$1:$AB$1998,MATCH('Facility Information_V2'!B10,Languages1!$C$1:$C$1998,0),MATCH('1'!$C$5,Languages1!$C$1:$AB$1,0))</f>
        <v>Negara Pemegang Sertifikat</v>
      </c>
      <c r="C10" s="812" t="str">
        <f>INDEX(Languages1!$C$1:$AB$1998,MATCH('Facility Information_V2'!C10,Languages1!$C$1:$C$1998,0),MATCH('1'!$C$5,Languages1!$C$1:$AB$1,0))</f>
        <v>Pilih dari daftar</v>
      </c>
      <c r="D10" s="657"/>
      <c r="E10" s="853" t="s">
        <v>858</v>
      </c>
      <c r="F10" s="657"/>
      <c r="I10" s="815"/>
      <c r="J10" s="815"/>
    </row>
    <row r="11" spans="2:10" s="592" customFormat="1" ht="14.15" customHeight="1">
      <c r="B11" s="787" t="str">
        <f>INDEX(Languages1!$C$1:$AB$1998,MATCH('Facility Information_V2'!B11,Languages1!$C$1:$C$1998,0),MATCH('1'!$C$5,Languages1!$C$1:$AB$1,0))</f>
        <v>Wilayah Pemegang Sertifikat</v>
      </c>
      <c r="C11" s="787"/>
      <c r="D11" s="657"/>
      <c r="E11" s="853"/>
      <c r="F11" s="656"/>
      <c r="I11" s="815"/>
      <c r="J11" s="815"/>
    </row>
    <row r="12" spans="2:10" s="592" customFormat="1" ht="14.15" customHeight="1">
      <c r="B12" s="787" t="str">
        <f>INDEX(Languages1!$C$1:$AB$1998,MATCH('Facility Information_V2'!B12,Languages1!$C$1:$C$1998,0),MATCH('1'!$C$5,Languages1!$C$1:$AB$1,0))</f>
        <v>Lokasi Pemegang Sertifikat</v>
      </c>
      <c r="C12" s="787" t="str">
        <f>INDEX(Languages1!$C$1:$AB$1998,MATCH('Facility Information_V2'!C12,Languages1!$C$1:$C$1998,0),MATCH('1'!$C$5,Languages1!$C$1:$AB$1,0))</f>
        <v>Lokasi GPS</v>
      </c>
      <c r="D12" s="657"/>
      <c r="E12" s="860"/>
      <c r="F12" s="813" t="str">
        <f>INDEX(Languages1!$C$1:$AB$1998,MATCH('Facility Information_V2'!F12,Languages1!$C$1:$C$1998,0),MATCH('1'!$C$5,Languages1!$C$1:$AB$1,0))</f>
        <v>Cth. 34.233458, -42.322328</v>
      </c>
      <c r="G12" s="817"/>
      <c r="I12" s="817"/>
    </row>
    <row r="13" spans="2:10" s="592" customFormat="1" ht="14.15" customHeight="1">
      <c r="B13" s="787" t="str">
        <f>INDEX(Languages1!$C$1:$AB$1998,MATCH('Facility Information_V2'!B13,Languages1!$C$1:$C$1998,0),MATCH('1'!$C$5,Languages1!$C$1:$AB$1,0))</f>
        <v>Luasan Produksi</v>
      </c>
      <c r="C13" s="818" t="str">
        <f>INDEX(Languages1!$C$1:$AB$1998,MATCH('Facility Information_V2'!C13,Languages1!$C$1:$C$1998,0),MATCH('1'!$C$5,Languages1!$C$1:$AB$1,0))</f>
        <v>Hanya luasan produksi (hektar)</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Informasi Produksi</v>
      </c>
      <c r="C15" s="816"/>
      <c r="D15" s="657"/>
      <c r="E15" s="856"/>
      <c r="F15" s="820"/>
      <c r="G15" s="786"/>
      <c r="I15" s="786"/>
    </row>
    <row r="16" spans="2:10" s="592" customFormat="1" ht="14.15" customHeight="1">
      <c r="B16" s="812" t="str">
        <f>INDEX(Languages1!$C$1:$AB$1998,MATCH('Facility Information_V2'!B16,Languages1!$C$1:$C$1998,0),MATCH('1'!$C$5,Languages1!$C$1:$AB$1,0))</f>
        <v>Produk</v>
      </c>
      <c r="C16" s="812"/>
      <c r="D16" s="657"/>
      <c r="E16" s="853"/>
      <c r="F16" s="813" t="str">
        <f>INDEX(Languages1!$C$1:$AB$1998,MATCH('Facility Information_V2'!F16,Languages1!$C$1:$C$1998,0),MATCH('1'!$C$5,Languages1!$C$1:$AB$1,0))</f>
        <v>Cth. Pisang</v>
      </c>
      <c r="G16" s="821"/>
      <c r="I16" s="821"/>
    </row>
    <row r="17" spans="1:10" s="592" customFormat="1" ht="14.15" customHeight="1">
      <c r="B17" s="787" t="str">
        <f>INDEX(Languages1!$C$1:$AB$1998,MATCH('Facility Information_V2'!B17,Languages1!$C$1:$C$1998,0),MATCH('1'!$C$5,Languages1!$C$1:$AB$1,0))</f>
        <v>Varietas atau tipe yang ditanam</v>
      </c>
      <c r="C17" s="787"/>
      <c r="D17" s="657"/>
      <c r="E17" s="853"/>
      <c r="F17" s="813" t="str">
        <f>INDEX(Languages1!$C$1:$AB$1998,MATCH('Facility Information_V2'!F17,Languages1!$C$1:$C$1998,0),MATCH('1'!$C$5,Languages1!$C$1:$AB$1,0))</f>
        <v>Cth. Cavendish</v>
      </c>
      <c r="G17" s="821"/>
      <c r="I17" s="821"/>
    </row>
    <row r="18" spans="1:10" s="592" customFormat="1" ht="14.15" customHeight="1">
      <c r="B18" s="787" t="str">
        <f>INDEX(Languages1!$C$1:$AB$1998,MATCH('Facility Information_V2'!B18,Languages1!$C$1:$C$1998,0),MATCH('1'!$C$5,Languages1!$C$1:$AB$1,0))</f>
        <v>Unit Produksi</v>
      </c>
      <c r="C18" s="787" t="str">
        <f>INDEX(Languages1!$C$1:$AB$1998,MATCH('Facility Information_V2'!C18,Languages1!$C$1:$C$1998,0),MATCH('1'!$C$5,Languages1!$C$1:$AB$1,0))</f>
        <v>Unit yang digunakan untuk mengukur total produksi</v>
      </c>
      <c r="D18" s="657"/>
      <c r="E18" s="853"/>
      <c r="F18" s="813" t="str">
        <f>INDEX(Languages1!$C$1:$AB$1998,MATCH('Facility Information_V2'!F18,Languages1!$C$1:$C$1998,0),MATCH('1'!$C$5,Languages1!$C$1:$AB$1,0))</f>
        <v>Cth. Kg (kilogram)</v>
      </c>
      <c r="G18" s="821"/>
      <c r="I18" s="821"/>
    </row>
    <row r="19" spans="1:10" s="592" customFormat="1" ht="14.15" customHeight="1">
      <c r="B19" s="787" t="str">
        <f>INDEX(Languages1!$C$1:$AB$1998,MATCH('Facility Information_V2'!B19,Languages1!$C$1:$C$1998,0),MATCH('1'!$C$5,Languages1!$C$1:$AB$1,0))</f>
        <v>Produksi Total Tahunan</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Sertifikasi dan Standar</v>
      </c>
      <c r="C20" s="787"/>
      <c r="D20" s="657"/>
      <c r="E20" s="853"/>
      <c r="F20" s="813" t="str">
        <f>INDEX(Languages1!$C$1:$AB$1998,MATCH('Facility Information_V2'!F20,Languages1!$C$1:$C$1998,0),MATCH('1'!$C$5,Languages1!$C$1:$AB$1,0))</f>
        <v>Cth. Organik, Fairtrade, Rainforest Alliance</v>
      </c>
      <c r="G20" s="821"/>
      <c r="I20" s="821"/>
    </row>
    <row r="21" spans="1:10" s="592" customFormat="1" ht="14.15" customHeight="1">
      <c r="B21" s="787" t="str">
        <f>INDEX(Languages1!$C$1:$AB$1998,MATCH('Facility Information_V2'!B21,Languages1!$C$1:$C$1998,0),MATCH('1'!$C$5,Languages1!$C$1:$AB$1,0))</f>
        <v>Tahun pengumpulan data</v>
      </c>
      <c r="C21" s="787"/>
      <c r="D21" s="657"/>
      <c r="E21" s="861"/>
      <c r="F21" s="820"/>
      <c r="G21" s="809"/>
      <c r="I21" s="809"/>
      <c r="J21" s="815"/>
    </row>
    <row r="22" spans="1:10" s="592" customFormat="1" ht="14.15" customHeight="1">
      <c r="B22" s="787" t="str">
        <f>INDEX(Languages1!$C$1:$AB$1998,MATCH('Facility Information_V2'!B22,Languages1!$C$1:$C$1998,0),MATCH('1'!$C$5,Languages1!$C$1:$AB$1,0))</f>
        <v>Jumlah Musim Panen</v>
      </c>
      <c r="C22" s="787" t="str">
        <f>INDEX(Languages1!$C$1:$AB$1998,MATCH('Facility Information_V2'!C22,Languages1!$C$1:$C$1998,0),MATCH('1'!$C$5,Languages1!$C$1:$AB$1,0))</f>
        <v>Menandakan hingga 4 musim panen</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Informasi Musim Panen</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 xml:space="preserve">Pilih Bulan atau Minggu </v>
      </c>
      <c r="C25" s="787" t="str">
        <f>INDEX(Languages1!$C$1:$AB$1998,MATCH('Facility Information_V2'!C25,Languages1!$C$1:$C$1998,0),MATCH('1'!$C$5,Languages1!$C$1:$AB$1,0))</f>
        <v>Untuk menentukan durasi musim panen</v>
      </c>
      <c r="D25" s="657"/>
      <c r="E25" s="911" t="s">
        <v>858</v>
      </c>
      <c r="F25" s="820"/>
      <c r="G25" s="1131" t="str">
        <f>'Facility Information_V2'!H22</f>
        <v>Periksa: Musim panen merujuk pada waktu dalam setahun saat tingkat produksi meningkat atau menurun. Jumlah musim panen yang ditandai di sini juga akan menentukan jumlah musim saat informasi upah harus dimasukkan. Pilih 1 jika tidak ada musim, seperti dalam kasus panen berkelanjutan.</v>
      </c>
      <c r="H25" s="1131"/>
      <c r="I25" s="809"/>
      <c r="J25" s="815"/>
    </row>
    <row r="26" spans="1:10" s="592" customFormat="1" ht="14.15" customHeight="1">
      <c r="B26" s="787" t="str">
        <f>INDEX(Languages1!$C$1:$AB$1998,MATCH('Facility Information_V2'!B26,Languages1!$C$1:$C$1998,0),MATCH('1'!$C$5,Languages1!$C$1:$AB$1,0))</f>
        <v>Musim Panen Pertama Dimulai</v>
      </c>
      <c r="C26" s="822" t="str">
        <f>_xlfn.IFNA(INDEX(Languages1!$C$1:$AB$1998,MATCH('Facility Information_V2'!C26,Languages1!$C$1:$C$1998,0),MATCH('1'!$C$5,Languages1!$C$1:$AB$1,0)),"")</f>
        <v/>
      </c>
      <c r="D26" s="657"/>
      <c r="E26" s="463" t="s">
        <v>858</v>
      </c>
      <c r="F26" s="820"/>
      <c r="G26" s="1131"/>
      <c r="H26" s="1131"/>
      <c r="I26" s="809"/>
      <c r="J26" s="815"/>
    </row>
    <row r="27" spans="1:10" s="592" customFormat="1" ht="14.15" customHeight="1">
      <c r="B27" s="787" t="str">
        <f>INDEX(Languages1!$C$1:$AB$1998,MATCH('Facility Information_V2'!B27,Languages1!$C$1:$C$1998,0),MATCH('1'!$C$5,Languages1!$C$1:$AB$1,0))</f>
        <v>Durasi Musim Panen Pertama</v>
      </c>
      <c r="C27" s="822" t="str">
        <f>_xlfn.IFNA(INDEX(Languages1!$C$1:$AB$1998,MATCH('Facility Information_V2'!C27,Languages1!$C$1:$C$1998,0),MATCH('1'!$C$5,Languages1!$C$1:$AB$1,0)),"")</f>
        <v/>
      </c>
      <c r="D27" s="657"/>
      <c r="E27" s="865" t="s">
        <v>858</v>
      </c>
      <c r="F27" s="820"/>
      <c r="G27" s="1131"/>
      <c r="H27" s="1131"/>
      <c r="I27" s="809"/>
      <c r="J27" s="815"/>
    </row>
    <row r="28" spans="1:10" s="592" customFormat="1" ht="14.15" customHeight="1">
      <c r="B28" s="787" t="str">
        <f>INDEX(Languages1!$C$1:$AB$1998,MATCH('Facility Information_V2'!B28,Languages1!$C$1:$C$1998,0),MATCH('1'!$C$5,Languages1!$C$1:$AB$1,0))</f>
        <v>Musim Panen Kedua Dimulai</v>
      </c>
      <c r="C28" s="822" t="str">
        <f>_xlfn.IFNA(INDEX(Languages1!$C$1:$AB$1998,MATCH('Facility Information_V2'!C28,Languages1!$C$1:$C$1998,0),MATCH('1'!$C$5,Languages1!$C$1:$AB$1,0)),"")</f>
        <v/>
      </c>
      <c r="D28" s="501"/>
      <c r="E28" s="463" t="s">
        <v>858</v>
      </c>
      <c r="F28" s="820"/>
      <c r="G28" s="1131"/>
      <c r="H28" s="1131"/>
      <c r="I28" s="809"/>
      <c r="J28" s="815"/>
    </row>
    <row r="29" spans="1:10" ht="14.15" customHeight="1">
      <c r="B29" s="787" t="str">
        <f>INDEX(Languages1!$C$1:$AB$1998,MATCH('Facility Information_V2'!B29,Languages1!$C$1:$C$1998,0),MATCH('1'!$C$5,Languages1!$C$1:$AB$1,0))</f>
        <v>Durasi Musim Panen Kedua</v>
      </c>
      <c r="C29" s="822" t="str">
        <f>_xlfn.IFNA(INDEX(Languages1!$C$1:$AB$1998,MATCH('Facility Information_V2'!C29,Languages1!$C$1:$C$1998,0),MATCH('1'!$C$5,Languages1!$C$1:$AB$1,0)),"")</f>
        <v/>
      </c>
      <c r="D29" s="501"/>
      <c r="E29" s="464" t="s">
        <v>858</v>
      </c>
      <c r="F29" s="823"/>
      <c r="G29" s="1131"/>
      <c r="H29" s="1131"/>
      <c r="I29" s="824"/>
      <c r="J29" s="825"/>
    </row>
    <row r="30" spans="1:10" s="592" customFormat="1" ht="14.15" customHeight="1">
      <c r="A30" s="815"/>
      <c r="B30" s="787" t="str">
        <f>IF('Facility Information_V2'!B30="","",INDEX(Languages1!$C$1:$AB$1998,MATCH('Facility Information_V2'!B30,Languages1!$C$1:$C$1998,0),MATCH('1'!$C$5,Languages1!$C$1:$AB$1,0)))</f>
        <v>Musim Panen Ketiga Dimulai</v>
      </c>
      <c r="C30" s="822" t="str">
        <f>_xlfn.IFNA(INDEX(Languages1!$C$1:$AB$1998,MATCH('Facility Information_V2'!C30,Languages1!$C$1:$C$1998,0),MATCH('1'!$C$5,Languages1!$C$1:$AB$1,0)),"")</f>
        <v/>
      </c>
      <c r="D30" s="501"/>
      <c r="E30" s="463" t="s">
        <v>858</v>
      </c>
      <c r="F30" s="657"/>
      <c r="G30" s="1131"/>
      <c r="H30" s="1131"/>
      <c r="I30" s="809"/>
      <c r="J30" s="815"/>
    </row>
    <row r="31" spans="1:10" ht="14.15" customHeight="1">
      <c r="A31" s="825"/>
      <c r="B31" s="787" t="str">
        <f>INDEX(Languages1!$C$1:$AB$1998,MATCH('Facility Information_V2'!B31,Languages1!$C$1:$C$1998,0),MATCH('1'!$C$5,Languages1!$C$1:$AB$1,0))</f>
        <v>Durasi Musim Panen Ketiga</v>
      </c>
      <c r="C31" s="822" t="str">
        <f>_xlfn.IFNA(INDEX(Languages1!$C$1:$AB$1998,MATCH('Facility Information_V2'!C31,Languages1!$C$1:$C$1998,0),MATCH('1'!$C$5,Languages1!$C$1:$AB$1,0)),"")</f>
        <v/>
      </c>
      <c r="D31" s="501"/>
      <c r="E31" s="463" t="s">
        <v>858</v>
      </c>
      <c r="F31" s="826"/>
      <c r="G31" s="1131"/>
      <c r="H31" s="1131"/>
      <c r="I31" s="824"/>
      <c r="J31" s="825"/>
    </row>
    <row r="32" spans="1:10" ht="14.15" customHeight="1">
      <c r="A32" s="825"/>
      <c r="B32" s="787" t="str">
        <f>IF('Facility Information_V2'!B32="","",INDEX(Languages1!$C$1:$AB$1998,MATCH('Facility Information_V2'!B32,Languages1!$C$1:$C$1998,0),MATCH('1'!$C$5,Languages1!$C$1:$AB$1,0)))</f>
        <v>Musim Panen Keempat Dimulai</v>
      </c>
      <c r="C32" s="822" t="str">
        <f>_xlfn.IFNA(INDEX(Languages1!$C$1:$AB$1998,MATCH('Facility Information_V2'!C32,Languages1!$C$1:$C$1998,0),MATCH('1'!$C$5,Languages1!$C$1:$AB$1,0)),"")</f>
        <v/>
      </c>
      <c r="D32" s="501"/>
      <c r="E32" s="463" t="s">
        <v>858</v>
      </c>
      <c r="F32" s="767"/>
      <c r="G32" s="1131"/>
      <c r="H32" s="1131"/>
      <c r="I32" s="824"/>
      <c r="J32" s="825"/>
    </row>
    <row r="33" spans="1:10" ht="14.15" customHeight="1">
      <c r="A33" s="825"/>
      <c r="B33" s="787" t="str">
        <f>INDEX(Languages1!$C$1:$AB$1998,MATCH('Facility Information_V2'!B33,Languages1!$C$1:$C$1998,0),MATCH('1'!$C$5,Languages1!$C$1:$AB$1,0))</f>
        <v>Durasi Musim Panen Keempat</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30"/>
      <c r="C39" s="1130"/>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Pilih dari daftar</v>
      </c>
      <c r="M10" s="7" t="str" cm="1">
        <f t="array" aca="1" ref="M10:M12" ca="1">OFFSET(Languages2!$B$1,1,MATCH('1'!$C$5,Languages2!$B$1:$AA$1,0)-1,3,1)</f>
        <v>Pilih dari daftar</v>
      </c>
    </row>
    <row r="11" spans="2:13" s="7" customFormat="1" ht="14.15" customHeight="1">
      <c r="B11" s="352" t="str">
        <f>Languages1!C20</f>
        <v>Certificate Holder Region</v>
      </c>
      <c r="C11" s="349"/>
      <c r="E11" s="341"/>
      <c r="F11" s="34"/>
      <c r="I11" s="22"/>
      <c r="J11" s="7" t="str">
        <f ca="1"/>
        <v>Afghanistan</v>
      </c>
      <c r="M11" s="7" t="str">
        <f ca="1"/>
        <v>minggu</v>
      </c>
    </row>
    <row r="12" spans="2:13" s="7" customFormat="1" ht="14.15" customHeight="1">
      <c r="B12" s="352" t="str">
        <f>Languages1!C21</f>
        <v>Certificate Holder Location</v>
      </c>
      <c r="C12" s="349" t="str">
        <f>Languages1!C24</f>
        <v>GPS location</v>
      </c>
      <c r="E12" s="344"/>
      <c r="F12" s="219" t="s">
        <v>861</v>
      </c>
      <c r="G12" s="14"/>
      <c r="H12" s="14"/>
      <c r="I12" s="14"/>
      <c r="J12" s="14" t="str">
        <f ca="1"/>
        <v>Albania</v>
      </c>
      <c r="M12" s="7" t="str">
        <f ca="1"/>
        <v>bulan</v>
      </c>
    </row>
    <row r="13" spans="2:13" s="7" customFormat="1" ht="14.15" customHeight="1">
      <c r="B13" s="352" t="str">
        <f>Languages1!C22</f>
        <v>Area of Production</v>
      </c>
      <c r="C13" s="349" t="str">
        <f>Languages1!C25</f>
        <v>Production area only (hectares)</v>
      </c>
      <c r="E13" s="345"/>
      <c r="F13" s="34"/>
      <c r="G13" s="14"/>
      <c r="H13" s="14"/>
      <c r="I13" s="14"/>
      <c r="J13" s="14" t="str">
        <f ca="1"/>
        <v>Aljazair</v>
      </c>
    </row>
    <row r="14" spans="2:13" s="7" customFormat="1" ht="14.15" customHeight="1">
      <c r="B14" s="15"/>
      <c r="C14" s="15"/>
      <c r="D14" s="15"/>
      <c r="E14" s="331"/>
      <c r="F14" s="14"/>
      <c r="G14" s="9"/>
      <c r="H14" s="9"/>
      <c r="I14" s="9"/>
      <c r="J14" s="9" t="str">
        <f ca="1"/>
        <v>Andorra</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Argentina</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Armenia</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Australia</v>
      </c>
    </row>
    <row r="21" spans="1:13" s="7" customFormat="1" ht="14.15" customHeight="1">
      <c r="B21" s="352" t="str">
        <f>Languages1!C32</f>
        <v>Year of data collection</v>
      </c>
      <c r="C21" s="349"/>
      <c r="E21" s="345"/>
      <c r="F21" s="14"/>
      <c r="G21" s="21"/>
      <c r="H21" s="431" t="s">
        <v>1011</v>
      </c>
      <c r="I21" s="21"/>
      <c r="J21" s="21" t="str">
        <f ca="1"/>
        <v>Austria</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Periksa: Musim panen merujuk pada waktu dalam setahun saat tingkat produksi meningkat atau menurun. Jumlah musim panen yang ditandai di sini juga akan menentukan jumlah musim saat informasi upah harus dimasukkan. Pilih 1 jika tidak ada musim, seperti dalam kasus panen berkelanjutan.</v>
      </c>
      <c r="I22" s="21"/>
      <c r="J22" s="21" t="str">
        <f ca="1"/>
        <v>Azerbaijan</v>
      </c>
      <c r="M22" s="438" t="s">
        <v>1037</v>
      </c>
    </row>
    <row r="23" spans="1:13" s="7" customFormat="1" ht="14.15" customHeight="1">
      <c r="B23" s="15"/>
      <c r="C23" s="15"/>
      <c r="D23" s="15"/>
      <c r="E23" s="254"/>
      <c r="F23" s="14"/>
      <c r="G23" s="21"/>
      <c r="H23" s="21"/>
      <c r="I23" s="21"/>
      <c r="J23" s="21" t="str">
        <f ca="1"/>
        <v>Bahama</v>
      </c>
      <c r="M23" s="7" t="str" cm="1">
        <f t="array" aca="1" ref="M23:M27" ca="1">OFFSET(Languages2!$B$1,212,MATCH('1'!$C$5,Languages2!$B$1:$AA$1,0)-1,5,1)</f>
        <v>Pilih dari daftar</v>
      </c>
    </row>
    <row r="24" spans="1:13" s="7" customFormat="1" ht="14.15" customHeight="1" thickBot="1">
      <c r="B24" s="356" t="str">
        <f>Languages1!C36</f>
        <v>Harvest Season Information</v>
      </c>
      <c r="C24" s="357"/>
      <c r="E24" s="280">
        <f>IF(E25="Weeks","Weeksnumber",IF(E25="Months","Monthsnumber",0))</f>
        <v>0</v>
      </c>
      <c r="F24" s="14"/>
      <c r="G24" s="21"/>
      <c r="I24" s="21"/>
      <c r="J24" s="21" t="str">
        <f ca="1"/>
        <v>Bahrain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Barbados</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Belarusia</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Belgia</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Belize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Benin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Bermuda</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Bolivia</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Bosnia dan Herzegovina</v>
      </c>
    </row>
    <row r="34" spans="1:13" ht="14.15" customHeight="1">
      <c r="E34" s="449"/>
      <c r="J34" s="2" t="str">
        <f ca="1"/>
        <v>Botswana</v>
      </c>
      <c r="M34" s="438" t="s">
        <v>1038</v>
      </c>
    </row>
    <row r="35" spans="1:13" ht="28.5" customHeight="1">
      <c r="B35" s="351"/>
      <c r="E35" s="108" t="str">
        <f>IF(AND(H28="Months", SUM(E27,E29,E31,E33,)&lt;&gt;12), "Please account for 12 months in the year.","")</f>
        <v/>
      </c>
      <c r="J35" s="2" t="str">
        <f ca="1"/>
        <v>Brasil</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Bulgaria</v>
      </c>
    </row>
    <row r="37" spans="1:13" ht="14.15" customHeight="1">
      <c r="J37" s="2" t="str">
        <f ca="1"/>
        <v>Burkina Faso</v>
      </c>
    </row>
    <row r="38" spans="1:13" ht="14.15" customHeight="1">
      <c r="J38" s="2" t="str">
        <f ca="1"/>
        <v>Burundi</v>
      </c>
    </row>
    <row r="39" spans="1:13" ht="14.15" customHeight="1">
      <c r="J39" s="2" t="str">
        <f ca="1"/>
        <v>Kamboja</v>
      </c>
    </row>
    <row r="40" spans="1:13" ht="14.15" customHeight="1">
      <c r="J40" s="2" t="str">
        <f ca="1"/>
        <v>Kamerun</v>
      </c>
    </row>
    <row r="41" spans="1:13" ht="14.15" customHeight="1">
      <c r="J41" s="2" t="str">
        <f ca="1"/>
        <v>Kanada</v>
      </c>
    </row>
    <row r="42" spans="1:13" ht="14.15" customHeight="1">
      <c r="J42" s="2" t="str">
        <f ca="1"/>
        <v>Tanjung Verde</v>
      </c>
    </row>
    <row r="43" spans="1:13" ht="14.15" customHeight="1">
      <c r="J43" s="2" t="str">
        <f ca="1"/>
        <v>Republik Afrika Tengah</v>
      </c>
    </row>
    <row r="44" spans="1:13" ht="14.15" customHeight="1">
      <c r="J44" s="2" t="str">
        <f ca="1"/>
        <v>Chad</v>
      </c>
    </row>
    <row r="45" spans="1:13" ht="14.15" customHeight="1">
      <c r="J45" s="2" t="str">
        <f ca="1"/>
        <v>Chile</v>
      </c>
    </row>
    <row r="46" spans="1:13" ht="14.15" customHeight="1">
      <c r="J46" s="2" t="str">
        <f ca="1"/>
        <v>Tiongkok</v>
      </c>
    </row>
    <row r="47" spans="1:13" ht="14.15" customHeight="1">
      <c r="J47" s="2" t="str">
        <f ca="1"/>
        <v>Kolombia</v>
      </c>
    </row>
    <row r="48" spans="1:13" ht="14.15" customHeight="1">
      <c r="J48" s="2" t="str">
        <f ca="1"/>
        <v>Komoro</v>
      </c>
    </row>
    <row r="49" spans="10:10" ht="14.15" customHeight="1">
      <c r="J49" s="2" t="str">
        <f ca="1"/>
        <v>Kongo (Brazzaville)</v>
      </c>
    </row>
    <row r="50" spans="10:10" ht="14.15" customHeight="1">
      <c r="J50" s="2" t="str">
        <f ca="1"/>
        <v>Kongo (Kinshasa)</v>
      </c>
    </row>
    <row r="51" spans="10:10" ht="14.15" customHeight="1">
      <c r="J51" s="2" t="str">
        <f ca="1"/>
        <v>Kosta Rika</v>
      </c>
    </row>
    <row r="52" spans="10:10" ht="14.15" customHeight="1">
      <c r="J52" s="2" t="str">
        <f ca="1"/>
        <v>Kroasia</v>
      </c>
    </row>
    <row r="53" spans="10:10" ht="14.15" customHeight="1">
      <c r="J53" s="2" t="str">
        <f ca="1"/>
        <v>Siprus</v>
      </c>
    </row>
    <row r="54" spans="10:10" ht="14.15" customHeight="1">
      <c r="J54" s="2" t="str">
        <f ca="1"/>
        <v>Republik Ceko</v>
      </c>
    </row>
    <row r="55" spans="10:10" ht="14.15" customHeight="1">
      <c r="J55" s="2" t="str">
        <f ca="1"/>
        <v>Pantai Gading</v>
      </c>
    </row>
    <row r="56" spans="10:10" ht="14.15" customHeight="1">
      <c r="J56" s="2" t="str">
        <f ca="1"/>
        <v>Denmark</v>
      </c>
    </row>
    <row r="57" spans="10:10" ht="14.15" customHeight="1">
      <c r="J57" s="2" t="str">
        <f ca="1"/>
        <v>Dominika</v>
      </c>
    </row>
    <row r="58" spans="10:10" ht="14.15" customHeight="1">
      <c r="J58" s="2" t="str">
        <f ca="1"/>
        <v>Republik Dominika</v>
      </c>
    </row>
    <row r="59" spans="10:10" ht="14.15" customHeight="1">
      <c r="J59" s="2" t="str">
        <f ca="1"/>
        <v>Ekuador</v>
      </c>
    </row>
    <row r="60" spans="10:10" ht="14.15" customHeight="1">
      <c r="J60" s="2" t="str">
        <f ca="1"/>
        <v>Mesir</v>
      </c>
    </row>
    <row r="61" spans="10:10" ht="14.15" customHeight="1">
      <c r="J61" s="2" t="str">
        <f ca="1"/>
        <v>El Salvador</v>
      </c>
    </row>
    <row r="62" spans="10:10" ht="14.15" customHeight="1">
      <c r="J62" s="2" t="str">
        <f ca="1"/>
        <v>Estonia</v>
      </c>
    </row>
    <row r="63" spans="10:10" ht="14.15" customHeight="1">
      <c r="J63" s="2" t="str">
        <f ca="1"/>
        <v>Ethiopia</v>
      </c>
    </row>
    <row r="64" spans="10:10" ht="14.15" customHeight="1">
      <c r="J64" s="2" t="str">
        <f ca="1"/>
        <v>Kepulauan Falkland</v>
      </c>
    </row>
    <row r="65" spans="10:10" ht="14.15" customHeight="1">
      <c r="J65" s="2" t="str">
        <f ca="1"/>
        <v>Kepulauan Faroe</v>
      </c>
    </row>
    <row r="66" spans="10:10" ht="14.15" customHeight="1">
      <c r="J66" s="2" t="str">
        <f ca="1"/>
        <v>Fiji</v>
      </c>
    </row>
    <row r="67" spans="10:10" ht="14.15" customHeight="1">
      <c r="J67" s="2" t="str">
        <f ca="1"/>
        <v>Finlandia</v>
      </c>
    </row>
    <row r="68" spans="10:10" ht="14.15" customHeight="1">
      <c r="J68" s="2" t="str">
        <f ca="1"/>
        <v>Prancis</v>
      </c>
    </row>
    <row r="69" spans="10:10" ht="14.15" customHeight="1">
      <c r="J69" s="2" t="str">
        <f ca="1"/>
        <v>Guyana Prancis</v>
      </c>
    </row>
    <row r="70" spans="10:10" ht="14.15" customHeight="1">
      <c r="J70" s="2" t="str">
        <f ca="1"/>
        <v>Polinesia Prancis</v>
      </c>
    </row>
    <row r="71" spans="10:10" ht="14.15" customHeight="1">
      <c r="J71" s="2" t="str">
        <f ca="1"/>
        <v>Gabon</v>
      </c>
    </row>
    <row r="72" spans="10:10" ht="14.15" customHeight="1">
      <c r="J72" s="2" t="str">
        <f ca="1"/>
        <v>Gambia</v>
      </c>
    </row>
    <row r="73" spans="10:10" ht="14.15" customHeight="1">
      <c r="J73" s="2" t="str">
        <f ca="1"/>
        <v>Georgia</v>
      </c>
    </row>
    <row r="74" spans="10:10" ht="14.15" customHeight="1">
      <c r="J74" s="2" t="str">
        <f ca="1"/>
        <v>Jerman</v>
      </c>
    </row>
    <row r="75" spans="10:10" ht="14.15" customHeight="1">
      <c r="J75" s="2" t="str">
        <f ca="1"/>
        <v>Ghana</v>
      </c>
    </row>
    <row r="76" spans="10:10" ht="14.15" customHeight="1">
      <c r="J76" s="2" t="str">
        <f ca="1"/>
        <v>Gibraltar</v>
      </c>
    </row>
    <row r="77" spans="10:10" ht="14.15" customHeight="1">
      <c r="J77" s="2" t="str">
        <f ca="1"/>
        <v>Yunani</v>
      </c>
    </row>
    <row r="78" spans="10:10" ht="14.15" customHeight="1">
      <c r="J78" s="2" t="str">
        <f ca="1"/>
        <v>Granada</v>
      </c>
    </row>
    <row r="79" spans="10:10" ht="14.15" customHeight="1">
      <c r="J79" s="2" t="str">
        <f ca="1"/>
        <v>Guadeloupe</v>
      </c>
    </row>
    <row r="80" spans="10:10" ht="14.15" customHeight="1">
      <c r="J80" s="2" t="str">
        <f ca="1"/>
        <v>Guatemala</v>
      </c>
    </row>
    <row r="81" spans="10:10" ht="14.15" customHeight="1">
      <c r="J81" s="2" t="str">
        <f ca="1"/>
        <v>Guinea</v>
      </c>
    </row>
    <row r="82" spans="10:10" ht="14.15" customHeight="1">
      <c r="J82" s="2" t="str">
        <f ca="1"/>
        <v>Guinea-Bissau</v>
      </c>
    </row>
    <row r="83" spans="10:10" ht="14.15" customHeight="1">
      <c r="J83" s="2" t="str">
        <f ca="1"/>
        <v>Guyana</v>
      </c>
    </row>
    <row r="84" spans="10:10" ht="14.15" customHeight="1">
      <c r="J84" s="2" t="str">
        <f ca="1"/>
        <v>Haiti</v>
      </c>
    </row>
    <row r="85" spans="10:10" ht="14.15" customHeight="1">
      <c r="J85" s="2" t="str">
        <f ca="1"/>
        <v>Honduras</v>
      </c>
    </row>
    <row r="86" spans="10:10" ht="14.15" customHeight="1">
      <c r="J86" s="2" t="str">
        <f ca="1"/>
        <v>Hong Kong</v>
      </c>
    </row>
    <row r="87" spans="10:10" ht="14.15" customHeight="1">
      <c r="J87" s="2" t="str">
        <f ca="1"/>
        <v>Hongaria</v>
      </c>
    </row>
    <row r="88" spans="10:10" ht="14.15" customHeight="1">
      <c r="J88" s="2" t="str">
        <f ca="1"/>
        <v>Islandia</v>
      </c>
    </row>
    <row r="89" spans="10:10" ht="14.15" customHeight="1">
      <c r="J89" s="2" t="str">
        <f ca="1"/>
        <v>India</v>
      </c>
    </row>
    <row r="90" spans="10:10" ht="14.15" customHeight="1">
      <c r="J90" s="2" t="str">
        <f ca="1"/>
        <v>Indonesia</v>
      </c>
    </row>
    <row r="91" spans="10:10" ht="14.15" customHeight="1">
      <c r="J91" s="2" t="str">
        <f ca="1"/>
        <v>Iran</v>
      </c>
    </row>
    <row r="92" spans="10:10" ht="14.15" customHeight="1">
      <c r="J92" s="2" t="str">
        <f ca="1"/>
        <v>Irak</v>
      </c>
    </row>
    <row r="93" spans="10:10" ht="14.15" customHeight="1">
      <c r="J93" s="2" t="str">
        <f ca="1"/>
        <v>Irlandia</v>
      </c>
    </row>
    <row r="94" spans="10:10" ht="14.15" customHeight="1">
      <c r="J94" s="2" t="str">
        <f ca="1"/>
        <v>Israel</v>
      </c>
    </row>
    <row r="95" spans="10:10" ht="14.15" customHeight="1">
      <c r="J95" s="2" t="str">
        <f ca="1"/>
        <v>Italia</v>
      </c>
    </row>
    <row r="96" spans="10:10" ht="14.15" customHeight="1">
      <c r="J96" s="2" t="str">
        <f ca="1"/>
        <v>Jamaika</v>
      </c>
    </row>
    <row r="97" spans="10:10" ht="14.15" customHeight="1">
      <c r="J97" s="2" t="str">
        <f ca="1"/>
        <v>Jepang</v>
      </c>
    </row>
    <row r="98" spans="10:10" ht="14.15" customHeight="1">
      <c r="J98" s="2" t="str">
        <f ca="1"/>
        <v>Yordania</v>
      </c>
    </row>
    <row r="99" spans="10:10" ht="14.15" customHeight="1">
      <c r="J99" s="2" t="str">
        <f ca="1"/>
        <v>Kazakhstan</v>
      </c>
    </row>
    <row r="100" spans="10:10" ht="14.15" customHeight="1">
      <c r="J100" s="2" t="str">
        <f ca="1"/>
        <v>Kenya</v>
      </c>
    </row>
    <row r="101" spans="10:10" ht="14.15" customHeight="1">
      <c r="J101" s="2" t="str">
        <f ca="1"/>
        <v>Kiribati</v>
      </c>
    </row>
    <row r="102" spans="10:10" ht="14.15" customHeight="1">
      <c r="J102" s="2" t="str">
        <f ca="1"/>
        <v>Korea Selatan</v>
      </c>
    </row>
    <row r="103" spans="10:10" ht="14.15" customHeight="1">
      <c r="J103" s="2" t="str">
        <f ca="1"/>
        <v>Kuwait</v>
      </c>
    </row>
    <row r="104" spans="10:10" ht="14.15" customHeight="1">
      <c r="J104" s="2" t="str">
        <f ca="1"/>
        <v>Kirgistan</v>
      </c>
    </row>
    <row r="105" spans="10:10" ht="14.15" customHeight="1">
      <c r="J105" s="2" t="str">
        <f ca="1"/>
        <v>Latvia</v>
      </c>
    </row>
    <row r="106" spans="10:10" ht="14.15" customHeight="1">
      <c r="J106" s="2" t="str">
        <f ca="1"/>
        <v>Lebanon</v>
      </c>
    </row>
    <row r="107" spans="10:10" ht="14.15" customHeight="1">
      <c r="J107" s="2" t="str">
        <f ca="1"/>
        <v>Lesotho</v>
      </c>
    </row>
    <row r="108" spans="10:10" ht="14.15" customHeight="1">
      <c r="J108" s="2" t="str">
        <f ca="1"/>
        <v>Liberia</v>
      </c>
    </row>
    <row r="109" spans="10:10" ht="14.15" customHeight="1">
      <c r="J109" s="2" t="str">
        <f ca="1"/>
        <v>Libya</v>
      </c>
    </row>
    <row r="110" spans="10:10" ht="14.15" customHeight="1">
      <c r="J110" s="2" t="str">
        <f ca="1"/>
        <v>Lithuania</v>
      </c>
    </row>
    <row r="111" spans="10:10" ht="14.15" customHeight="1">
      <c r="J111" s="2" t="str">
        <f ca="1"/>
        <v>Luksemburg</v>
      </c>
    </row>
    <row r="112" spans="10:10" ht="14.15" customHeight="1">
      <c r="J112" s="2" t="str">
        <f ca="1"/>
        <v>Madagaskar</v>
      </c>
    </row>
    <row r="113" spans="10:10" ht="14.15" customHeight="1">
      <c r="J113" s="2" t="str">
        <f ca="1"/>
        <v>Malawi</v>
      </c>
    </row>
    <row r="114" spans="10:10" ht="14.15" customHeight="1">
      <c r="J114" s="2" t="str">
        <f ca="1"/>
        <v>Malaysia</v>
      </c>
    </row>
    <row r="115" spans="10:10" ht="14.15" customHeight="1">
      <c r="J115" s="2" t="str">
        <f ca="1"/>
        <v>Maladewa</v>
      </c>
    </row>
    <row r="116" spans="10:10" ht="14.15" customHeight="1">
      <c r="J116" s="2" t="str">
        <f ca="1"/>
        <v>Mali</v>
      </c>
    </row>
    <row r="117" spans="10:10" ht="14.15" customHeight="1">
      <c r="J117" s="2" t="str">
        <f ca="1"/>
        <v>Malta</v>
      </c>
    </row>
    <row r="118" spans="10:10" ht="14.15" customHeight="1">
      <c r="J118" s="2" t="str">
        <f ca="1"/>
        <v>Mauritius</v>
      </c>
    </row>
    <row r="119" spans="10:10" ht="14.15" customHeight="1">
      <c r="J119" s="2" t="str">
        <f ca="1"/>
        <v>Meksiko</v>
      </c>
    </row>
    <row r="120" spans="10:10" ht="14.15" customHeight="1">
      <c r="J120" s="2" t="str">
        <f ca="1"/>
        <v>Moldova</v>
      </c>
    </row>
    <row r="121" spans="10:10" ht="14.15" customHeight="1">
      <c r="J121" s="2" t="str">
        <f ca="1"/>
        <v>Mongolia</v>
      </c>
    </row>
    <row r="122" spans="10:10" ht="14.15" customHeight="1">
      <c r="J122" s="2" t="str">
        <f ca="1"/>
        <v>Montenegro</v>
      </c>
    </row>
    <row r="123" spans="10:10" ht="14.15" customHeight="1">
      <c r="J123" s="2" t="str">
        <f ca="1"/>
        <v>Maroko</v>
      </c>
    </row>
    <row r="124" spans="10:10" ht="14.15" customHeight="1">
      <c r="J124" s="2" t="str">
        <f ca="1"/>
        <v>Mozambik</v>
      </c>
    </row>
    <row r="125" spans="10:10" ht="14.15" customHeight="1">
      <c r="J125" s="2" t="str">
        <f ca="1"/>
        <v>Myanmar</v>
      </c>
    </row>
    <row r="126" spans="10:10" ht="14.15" customHeight="1">
      <c r="J126" s="2" t="str">
        <f ca="1"/>
        <v>Namibia</v>
      </c>
    </row>
    <row r="127" spans="10:10" ht="14.15" customHeight="1">
      <c r="J127" s="2" t="str">
        <f ca="1"/>
        <v>Nepal</v>
      </c>
    </row>
    <row r="128" spans="10:10" ht="14.15" customHeight="1">
      <c r="J128" s="2" t="str">
        <f ca="1"/>
        <v>Belanda</v>
      </c>
    </row>
    <row r="129" spans="10:10" ht="14.15" customHeight="1">
      <c r="J129" s="2" t="str">
        <f ca="1"/>
        <v>Kaledonia Baru</v>
      </c>
    </row>
    <row r="130" spans="10:10" ht="14.15" customHeight="1">
      <c r="J130" s="2" t="str">
        <f ca="1"/>
        <v>Selandia Baru</v>
      </c>
    </row>
    <row r="131" spans="10:10" ht="14.15" customHeight="1">
      <c r="J131" s="2" t="str">
        <f ca="1"/>
        <v>Nikaragua</v>
      </c>
    </row>
    <row r="132" spans="10:10" ht="14.15" customHeight="1">
      <c r="J132" s="2" t="str">
        <f ca="1"/>
        <v>Niger</v>
      </c>
    </row>
    <row r="133" spans="10:10" ht="14.15" customHeight="1">
      <c r="J133" s="2" t="str">
        <f ca="1"/>
        <v>Nigeria</v>
      </c>
    </row>
    <row r="134" spans="10:10" ht="14.15" customHeight="1">
      <c r="J134" s="2" t="str">
        <f ca="1"/>
        <v>Macedonia Utara</v>
      </c>
    </row>
    <row r="135" spans="10:10" ht="14.15" customHeight="1">
      <c r="J135" s="2" t="str">
        <f ca="1"/>
        <v>Norwegia</v>
      </c>
    </row>
    <row r="136" spans="10:10" ht="14.15" customHeight="1">
      <c r="J136" s="2" t="str">
        <f ca="1"/>
        <v>Oman</v>
      </c>
    </row>
    <row r="137" spans="10:10" ht="14.15" customHeight="1">
      <c r="J137" s="2" t="str">
        <f ca="1"/>
        <v>Pakistan</v>
      </c>
    </row>
    <row r="138" spans="10:10" ht="14.15" customHeight="1">
      <c r="J138" s="2" t="str">
        <f ca="1"/>
        <v>Panama</v>
      </c>
    </row>
    <row r="139" spans="10:10" ht="14.15" customHeight="1">
      <c r="J139" s="2" t="str">
        <f ca="1"/>
        <v>Paraguay</v>
      </c>
    </row>
    <row r="140" spans="10:10" ht="14.15" customHeight="1">
      <c r="J140" s="2" t="str">
        <f ca="1"/>
        <v>Peru</v>
      </c>
    </row>
    <row r="141" spans="10:10" ht="14.15" customHeight="1">
      <c r="J141" s="2" t="str">
        <f ca="1"/>
        <v>Filipina</v>
      </c>
    </row>
    <row r="142" spans="10:10" ht="14.15" customHeight="1">
      <c r="J142" s="2" t="str">
        <f ca="1"/>
        <v>Polandia</v>
      </c>
    </row>
    <row r="143" spans="10:10" ht="14.15" customHeight="1">
      <c r="J143" s="2" t="str">
        <f ca="1"/>
        <v>Portugal</v>
      </c>
    </row>
    <row r="144" spans="10:10" ht="14.15" customHeight="1">
      <c r="J144" s="2" t="str">
        <f ca="1"/>
        <v>Puerto Riko</v>
      </c>
    </row>
    <row r="145" spans="10:10" ht="14.15" customHeight="1">
      <c r="J145" s="2" t="str">
        <f ca="1"/>
        <v>Qatar</v>
      </c>
    </row>
    <row r="146" spans="10:10" ht="14.15" customHeight="1">
      <c r="J146" s="2" t="str">
        <f ca="1"/>
        <v>Reunion</v>
      </c>
    </row>
    <row r="147" spans="10:10" ht="14.15" customHeight="1">
      <c r="J147" s="2" t="str">
        <f ca="1"/>
        <v>Rumania</v>
      </c>
    </row>
    <row r="148" spans="10:10" ht="14.15" customHeight="1">
      <c r="J148" s="2" t="str">
        <f ca="1"/>
        <v>Federasi Rusia</v>
      </c>
    </row>
    <row r="149" spans="10:10" ht="14.15" customHeight="1">
      <c r="J149" s="2" t="str">
        <f ca="1"/>
        <v>Rwanda</v>
      </c>
    </row>
    <row r="150" spans="10:10" ht="14.15" customHeight="1">
      <c r="J150" s="2" t="str">
        <f ca="1"/>
        <v>Samoa</v>
      </c>
    </row>
    <row r="151" spans="10:10" ht="14.15" customHeight="1">
      <c r="J151" s="2" t="str">
        <f ca="1"/>
        <v>Arab Saudi</v>
      </c>
    </row>
    <row r="152" spans="10:10" ht="14.15" customHeight="1">
      <c r="J152" s="2" t="str">
        <f ca="1"/>
        <v>Senegal</v>
      </c>
    </row>
    <row r="153" spans="10:10" ht="14.15" customHeight="1">
      <c r="J153" s="2" t="str">
        <f ca="1"/>
        <v>Serbia</v>
      </c>
    </row>
    <row r="154" spans="10:10" ht="14.15" customHeight="1">
      <c r="J154" s="2" t="str">
        <f ca="1"/>
        <v>Seychelles</v>
      </c>
    </row>
    <row r="155" spans="10:10" ht="14.15" customHeight="1">
      <c r="J155" s="2" t="str">
        <f ca="1"/>
        <v>Sierra Leone</v>
      </c>
    </row>
    <row r="156" spans="10:10" ht="14.15" customHeight="1">
      <c r="J156" s="2" t="str">
        <f ca="1"/>
        <v>Singapura</v>
      </c>
    </row>
    <row r="157" spans="10:10" ht="14.15" customHeight="1">
      <c r="J157" s="2" t="str">
        <f ca="1"/>
        <v>Slovakia</v>
      </c>
    </row>
    <row r="158" spans="10:10" ht="14.15" customHeight="1">
      <c r="J158" s="2" t="str">
        <f ca="1"/>
        <v>Slovenia</v>
      </c>
    </row>
    <row r="159" spans="10:10" ht="14.15" customHeight="1">
      <c r="J159" s="2" t="str">
        <f ca="1"/>
        <v>Kepulauan Solomon</v>
      </c>
    </row>
    <row r="160" spans="10:10" ht="14.15" customHeight="1">
      <c r="J160" s="2" t="str">
        <f ca="1"/>
        <v>Somalia</v>
      </c>
    </row>
    <row r="161" spans="10:10" ht="14.15" customHeight="1">
      <c r="J161" s="2" t="str">
        <f ca="1"/>
        <v>Afrika Selatan</v>
      </c>
    </row>
    <row r="162" spans="10:10" ht="14.15" customHeight="1">
      <c r="J162" s="2" t="str">
        <f ca="1"/>
        <v>Sudan Selatan</v>
      </c>
    </row>
    <row r="163" spans="10:10" ht="14.15" customHeight="1">
      <c r="J163" s="2" t="str">
        <f ca="1"/>
        <v>Spanyol</v>
      </c>
    </row>
    <row r="164" spans="10:10" ht="14.15" customHeight="1">
      <c r="J164" s="2" t="str">
        <f ca="1"/>
        <v>Sri Lanka</v>
      </c>
    </row>
    <row r="165" spans="10:10" ht="14.15" customHeight="1">
      <c r="J165" s="2" t="str">
        <f ca="1"/>
        <v>Sudan</v>
      </c>
    </row>
    <row r="166" spans="10:10" ht="14.15" customHeight="1">
      <c r="J166" s="2" t="str">
        <f ca="1"/>
        <v>Eswatini</v>
      </c>
    </row>
    <row r="167" spans="10:10" ht="14.15" customHeight="1">
      <c r="J167" s="2" t="str">
        <f ca="1"/>
        <v>Swedia</v>
      </c>
    </row>
    <row r="168" spans="10:10" ht="14.15" customHeight="1">
      <c r="J168" s="2" t="str">
        <f ca="1"/>
        <v>Swiss</v>
      </c>
    </row>
    <row r="169" spans="10:10" ht="14.15" customHeight="1">
      <c r="J169" s="2" t="str">
        <f ca="1"/>
        <v>Suriah</v>
      </c>
    </row>
    <row r="170" spans="10:10" ht="14.15" customHeight="1">
      <c r="J170" s="2" t="str">
        <f ca="1"/>
        <v>Taiwan</v>
      </c>
    </row>
    <row r="171" spans="10:10" ht="14.15" customHeight="1">
      <c r="J171" s="2" t="str">
        <f ca="1"/>
        <v>Tajikistan</v>
      </c>
    </row>
    <row r="172" spans="10:10" ht="14.15" customHeight="1">
      <c r="J172" s="2" t="str">
        <f ca="1"/>
        <v>Tanzania</v>
      </c>
    </row>
    <row r="173" spans="10:10" ht="14.15" customHeight="1">
      <c r="J173" s="2" t="str">
        <f ca="1"/>
        <v>Thailand</v>
      </c>
    </row>
    <row r="174" spans="10:10" ht="14.15" customHeight="1">
      <c r="J174" s="2" t="str">
        <f ca="1"/>
        <v>Togo</v>
      </c>
    </row>
    <row r="175" spans="10:10" ht="14.15" customHeight="1">
      <c r="J175" s="2" t="str">
        <f ca="1"/>
        <v>Trinidad dan Tobago</v>
      </c>
    </row>
    <row r="176" spans="10:10" ht="14.15" customHeight="1">
      <c r="J176" s="2" t="str">
        <f ca="1"/>
        <v>Tunisia</v>
      </c>
    </row>
    <row r="177" spans="10:10" ht="14.15" customHeight="1">
      <c r="J177" s="2" t="str">
        <f ca="1"/>
        <v>Turki</v>
      </c>
    </row>
    <row r="178" spans="10:10" ht="14.15" customHeight="1">
      <c r="J178" s="2" t="str">
        <f ca="1"/>
        <v>Turkmenistan</v>
      </c>
    </row>
    <row r="179" spans="10:10" ht="14.15" customHeight="1">
      <c r="J179" s="2" t="str">
        <f ca="1"/>
        <v>Uganda</v>
      </c>
    </row>
    <row r="180" spans="10:10" ht="14.15" customHeight="1">
      <c r="J180" s="2" t="str">
        <f ca="1"/>
        <v>Ukraina</v>
      </c>
    </row>
    <row r="181" spans="10:10" ht="14.15" customHeight="1">
      <c r="J181" s="2" t="str">
        <f ca="1"/>
        <v>Uni Emirat Arab</v>
      </c>
    </row>
    <row r="182" spans="10:10" ht="14.15" customHeight="1">
      <c r="J182" s="2" t="str">
        <f ca="1"/>
        <v>Britania Raya (UK)</v>
      </c>
    </row>
    <row r="183" spans="10:10" ht="14.15" customHeight="1">
      <c r="J183" s="2" t="str">
        <f ca="1"/>
        <v>Amerika Serikat</v>
      </c>
    </row>
    <row r="184" spans="10:10" ht="14.15" customHeight="1">
      <c r="J184" s="2" t="str">
        <f ca="1"/>
        <v>Uruguay</v>
      </c>
    </row>
    <row r="185" spans="10:10" ht="14.15" customHeight="1">
      <c r="J185" s="2" t="str">
        <f ca="1"/>
        <v>Uzbekistan</v>
      </c>
    </row>
    <row r="186" spans="10:10" ht="14.15" customHeight="1">
      <c r="J186" s="2" t="str">
        <f ca="1"/>
        <v>Venezuela</v>
      </c>
    </row>
    <row r="187" spans="10:10" ht="14.15" customHeight="1">
      <c r="J187" s="2" t="str">
        <f ca="1"/>
        <v>Vietnam</v>
      </c>
    </row>
    <row r="188" spans="10:10" ht="14.15" customHeight="1">
      <c r="J188" s="2" t="str">
        <f ca="1"/>
        <v>Yaman</v>
      </c>
    </row>
    <row r="189" spans="10:10" ht="14.15" customHeight="1">
      <c r="J189" s="2" t="str">
        <f ca="1"/>
        <v>Zambia</v>
      </c>
    </row>
    <row r="190" spans="10:10" ht="14.15" customHeight="1">
      <c r="J190" s="2" t="str">
        <f ca="1"/>
        <v>Zimbabwe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Kategori Kerja</v>
      </c>
      <c r="C1" s="783"/>
      <c r="D1" s="755"/>
      <c r="E1" s="755"/>
      <c r="F1" s="755"/>
      <c r="G1" s="755"/>
      <c r="H1" s="755"/>
      <c r="I1" s="755"/>
      <c r="J1" s="755"/>
      <c r="K1" s="784"/>
      <c r="L1" s="784"/>
      <c r="M1" s="784"/>
      <c r="N1" s="784"/>
      <c r="O1" s="784"/>
      <c r="P1" s="784"/>
      <c r="Q1" s="784"/>
      <c r="R1" s="784"/>
    </row>
    <row r="2" spans="2:18" s="786" customFormat="1" ht="14" customHeight="1" thickTop="1">
      <c r="B2" s="785"/>
      <c r="F2" s="1134">
        <f>'Job Categories_V2'!Q3</f>
        <v>0</v>
      </c>
      <c r="G2" s="1135"/>
      <c r="H2" s="1136"/>
      <c r="J2" s="1137" t="str">
        <f>'Job Categories_V2'!Q5</f>
        <v>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v>
      </c>
      <c r="K2" s="1138"/>
      <c r="L2" s="1138"/>
      <c r="M2" s="1138"/>
      <c r="N2" s="1138"/>
      <c r="O2" s="1138"/>
      <c r="P2" s="1138"/>
      <c r="Q2" s="1138"/>
      <c r="R2" s="1138"/>
    </row>
    <row r="3" spans="2:18" s="592" customFormat="1" ht="15" customHeight="1" thickBot="1">
      <c r="B3" s="659" t="str">
        <f>INDEX(Languages1!$C$1:$AB$1998,MATCH('Job Categories_V2'!B3,Languages1!$C$1:$C$1998,0),MATCH('1'!$C$5,Languages1!$C$1:$AB$1,0))</f>
        <v>Mata uang</v>
      </c>
      <c r="F3" s="1137"/>
      <c r="G3" s="1138"/>
      <c r="H3" s="1139"/>
      <c r="J3" s="1137"/>
      <c r="K3" s="1138"/>
      <c r="L3" s="1138"/>
      <c r="M3" s="1138"/>
      <c r="N3" s="1138"/>
      <c r="O3" s="1138"/>
      <c r="P3" s="1138"/>
      <c r="Q3" s="1138"/>
      <c r="R3" s="1138"/>
    </row>
    <row r="4" spans="2:18" s="592" customFormat="1" ht="14.5" customHeight="1">
      <c r="B4" s="787" t="str">
        <f>INDEX(Languages1!$C$1:$AB$1998,MATCH('Job Categories_V2'!B4,Languages1!$C$1:$C$1998,0),MATCH('1'!$C$5,Languages1!$C$1:$AB$1,0))</f>
        <v>Mata uang setempat</v>
      </c>
      <c r="D4" s="788" t="str">
        <f>IFERROR('Job Categories_V2'!U13,"")</f>
        <v/>
      </c>
      <c r="E4" s="789"/>
      <c r="F4" s="1137"/>
      <c r="G4" s="1138"/>
      <c r="H4" s="1139"/>
      <c r="I4" s="789"/>
      <c r="J4" s="1137"/>
      <c r="K4" s="1138"/>
      <c r="L4" s="1138"/>
      <c r="M4" s="1138"/>
      <c r="N4" s="1138"/>
      <c r="O4" s="1138"/>
      <c r="P4" s="1138"/>
      <c r="Q4" s="1138"/>
      <c r="R4" s="1138"/>
    </row>
    <row r="5" spans="2:18" s="592" customFormat="1" ht="15" customHeight="1" thickBot="1">
      <c r="B5" s="657"/>
      <c r="D5" s="789"/>
      <c r="E5" s="789"/>
      <c r="F5" s="1140"/>
      <c r="G5" s="1141"/>
      <c r="H5" s="1142"/>
      <c r="I5" s="789"/>
      <c r="J5" s="1137"/>
      <c r="K5" s="1138"/>
      <c r="L5" s="1138"/>
      <c r="M5" s="1138"/>
      <c r="N5" s="1138"/>
      <c r="O5" s="1138"/>
      <c r="P5" s="1138"/>
      <c r="Q5" s="1138"/>
      <c r="R5" s="1138"/>
    </row>
    <row r="6" spans="2:18" s="592" customFormat="1" ht="14.15" customHeight="1" thickBot="1">
      <c r="B6" s="659" t="str">
        <f>INDEX(Languages1!$C$1:$AB$1998,MATCH('Job Categories_V2'!B6,Languages1!$C$1:$C$1998,0),MATCH('1'!$C$5,Languages1!$C$1:$AB$1,0))</f>
        <v>Informasi Kawasan Kerja</v>
      </c>
      <c r="C6" s="790"/>
      <c r="D6" s="791"/>
      <c r="E6" s="792"/>
      <c r="F6" s="789"/>
      <c r="G6" s="792"/>
      <c r="H6" s="789"/>
      <c r="I6" s="792"/>
      <c r="J6" s="789"/>
    </row>
    <row r="7" spans="2:18" ht="14.15" customHeight="1">
      <c r="B7" s="787" t="str">
        <f>INDEX(Languages1!$C$1:$AB$1998,MATCH('Job Categories_V2'!B7,Languages1!$C$1:$C$1998,0),MATCH('1'!$C$5,Languages1!$C$1:$AB$1,0))</f>
        <v>Kawasan Kerja</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Cth. Kebun Pisang</v>
      </c>
      <c r="E8" s="795"/>
      <c r="F8" s="794" t="str">
        <f>INDEX(Languages1!$C$1:$AB$1998,MATCH('Job Categories_V2'!F8,Languages1!$C$1:$C$1998,0),MATCH('1'!$C$5,Languages1!$C$1:$AB$1,0))</f>
        <v>Cth. Pabrik Pengemasan</v>
      </c>
      <c r="G8" s="795"/>
      <c r="H8" s="794" t="str">
        <f>INDEX(Languages1!$C$1:$AB$1998,MATCH('Job Categories_V2'!H8,Languages1!$C$1:$C$1998,0),MATCH('1'!$C$5,Languages1!$C$1:$AB$1,0))</f>
        <v>Cth. Pengangkutan</v>
      </c>
      <c r="I8" s="795"/>
      <c r="J8" s="794" t="str">
        <f>INDEX(Languages1!$C$1:$AB$1998,MATCH('Job Categories_V2'!J8,Languages1!$C$1:$C$1998,0),MATCH('1'!$C$5,Languages1!$C$1:$AB$1,0))</f>
        <v>Cth. Administrasi</v>
      </c>
      <c r="K8" s="795"/>
      <c r="L8" s="794" t="str">
        <f>INDEX(Languages1!$C$1:$AB$1998,MATCH('Job Categories_V2'!L8,Languages1!$C$1:$C$1998,0),MATCH('1'!$C$5,Languages1!$C$1:$AB$1,0))</f>
        <v>Cth. Administrasi</v>
      </c>
      <c r="M8" s="795"/>
      <c r="N8" s="794" t="str">
        <f>INDEX(Languages1!$C$1:$AB$1998,MATCH('Job Categories_V2'!N8,Languages1!$C$1:$C$1998,0),MATCH('1'!$C$5,Languages1!$C$1:$AB$1,0))</f>
        <v>Cth. Administrasi</v>
      </c>
      <c r="O8" s="602"/>
      <c r="P8" s="602"/>
    </row>
    <row r="9" spans="2:18" ht="14.15" customHeight="1" thickBot="1">
      <c r="B9" s="659" t="str">
        <f>INDEX(Languages1!$C$1:$AB$1998,MATCH('Job Categories_V2'!B9,Languages1!$C$1:$C$1998,0),MATCH('1'!$C$5,Languages1!$C$1:$AB$1,0))</f>
        <v>Informasi Kategori Kerja</v>
      </c>
      <c r="C9" s="790"/>
      <c r="D9" s="796"/>
      <c r="E9" s="797"/>
      <c r="G9" s="797"/>
      <c r="I9" s="797"/>
      <c r="K9" s="797"/>
      <c r="M9" s="797"/>
      <c r="O9" s="792"/>
      <c r="P9" s="792"/>
    </row>
    <row r="10" spans="2:18" ht="14.15" customHeight="1">
      <c r="B10" s="787" t="str">
        <f>INDEX(Languages1!$C$1:$AA$1998,MATCH('Job Categories_V2'!B10,Languages1!$C$1:$C$1998,0),MATCH('1'!$C$5,Languages1!$C$1:$AA$1,0))</f>
        <v>Nama Kategori Kerja</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Nama Kategori Kerja</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Nama Kategori Kerja</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Nama Kategori Kerja</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Nama Kategori Kerja</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Nama Kategori Kerja</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Nama Kategori Kerja</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Nama Kategori Kerja</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Nama Kategori Kerja</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Nama Kategori Kerja</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Nama Kategori Kerja</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Nama Kategori Kerja</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Nama Kategori Kerja</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Nama Kategori Kerja</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Nama Kategori Kerja</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Nama Kategori Kerja</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Nama Kategori Kerja</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Nama Kategori Kerja</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Nama Kategori Kerja</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Nama Kategori Kerja</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Cth. Pemetik Pisang</v>
      </c>
    </row>
    <row r="31" spans="2:16" ht="14.15" customHeight="1">
      <c r="D31" s="721" t="str">
        <f>INDEX(Languages1!$C$1:$AB$1998,MATCH('Job Categories_V2'!D31,Languages1!$C$1:$C$1998,0),MATCH('1'!$C$5,Languages1!$C$1:$AB$1,0))</f>
        <v>Cth. Pemotong Pisang</v>
      </c>
      <c r="H31" s="1143" t="str">
        <f>'Job Categories_V2'!Q9</f>
        <v>Periksa: Pastikan semua kategori kerja memiliki nama yang unik. Misalnya, jika ada dua kelompok “pembersih", masukkan "pembersih 1" dan "pembersih 2."</v>
      </c>
      <c r="I31" s="1132"/>
      <c r="J31" s="1132"/>
      <c r="K31" s="1132"/>
      <c r="L31" s="1144"/>
    </row>
    <row r="32" spans="2:16" ht="14.15" customHeight="1">
      <c r="D32" s="721" t="str">
        <f>INDEX(Languages1!$C$1:$AB$1998,MATCH('Job Categories_V2'!D32,Languages1!$C$1:$C$1998,0),MATCH('1'!$C$5,Languages1!$C$1:$AB$1,0))</f>
        <v>Cth. Pemotong Pisang dengan Perumahan</v>
      </c>
      <c r="H32" s="1145"/>
      <c r="I32" s="1133"/>
      <c r="J32" s="1133"/>
      <c r="K32" s="1133"/>
      <c r="L32" s="1146"/>
    </row>
    <row r="33" spans="2:12" ht="14.15" customHeight="1" thickBot="1">
      <c r="H33" s="1145"/>
      <c r="I33" s="1133"/>
      <c r="J33" s="1133"/>
      <c r="K33" s="1133"/>
      <c r="L33" s="1146"/>
    </row>
    <row r="34" spans="2:12" ht="14.15" customHeight="1">
      <c r="B34" s="1132" t="str">
        <f>'Job Categories_V2'!Q7</f>
        <v>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v>
      </c>
      <c r="C34" s="1132"/>
      <c r="D34" s="1132"/>
      <c r="E34" s="1132"/>
      <c r="F34" s="1132"/>
      <c r="H34" s="1145"/>
      <c r="I34" s="1133"/>
      <c r="J34" s="1133"/>
      <c r="K34" s="1133"/>
      <c r="L34" s="1146"/>
    </row>
    <row r="35" spans="2:12" ht="14.15" customHeight="1">
      <c r="B35" s="1133"/>
      <c r="C35" s="1133"/>
      <c r="D35" s="1133"/>
      <c r="E35" s="1133"/>
      <c r="F35" s="1133"/>
      <c r="H35" s="1145"/>
      <c r="I35" s="1133"/>
      <c r="J35" s="1133"/>
      <c r="K35" s="1133"/>
      <c r="L35" s="1146"/>
    </row>
    <row r="36" spans="2:12" ht="14.15" customHeight="1">
      <c r="B36" s="1133"/>
      <c r="C36" s="1133"/>
      <c r="D36" s="1133"/>
      <c r="E36" s="1133"/>
      <c r="F36" s="1133"/>
      <c r="H36" s="1145"/>
      <c r="I36" s="1133"/>
      <c r="J36" s="1133"/>
      <c r="K36" s="1133"/>
      <c r="L36" s="1146"/>
    </row>
    <row r="37" spans="2:12" ht="14.15" customHeight="1">
      <c r="B37" s="1133"/>
      <c r="C37" s="1133"/>
      <c r="D37" s="1133"/>
      <c r="E37" s="1133"/>
      <c r="F37" s="1133"/>
      <c r="H37" s="1145"/>
      <c r="I37" s="1133"/>
      <c r="J37" s="1133"/>
      <c r="K37" s="1133"/>
      <c r="L37" s="1146"/>
    </row>
    <row r="38" spans="2:12" ht="14.15" customHeight="1" thickBot="1">
      <c r="B38" s="1133"/>
      <c r="C38" s="1133"/>
      <c r="D38" s="1133"/>
      <c r="E38" s="1133"/>
      <c r="F38" s="1133"/>
      <c r="H38" s="1147"/>
      <c r="I38" s="1148"/>
      <c r="J38" s="1148"/>
      <c r="K38" s="1148"/>
      <c r="L38" s="1149"/>
    </row>
    <row r="39" spans="2:12" ht="14.15" customHeight="1">
      <c r="B39" s="1133"/>
      <c r="C39" s="1133"/>
      <c r="D39" s="1133"/>
      <c r="E39" s="1133"/>
      <c r="F39" s="1133"/>
    </row>
    <row r="40" spans="2:12" ht="14.15" customHeight="1">
      <c r="B40" s="1133"/>
      <c r="C40" s="1133"/>
      <c r="D40" s="1133"/>
      <c r="E40" s="1133"/>
      <c r="F40" s="1133"/>
    </row>
    <row r="41" spans="2:12" ht="14.15" customHeight="1">
      <c r="B41" s="1133"/>
      <c r="C41" s="1133"/>
      <c r="D41" s="1133"/>
      <c r="E41" s="1133"/>
      <c r="F41" s="1133"/>
    </row>
    <row r="42" spans="2:12" ht="14.15" customHeight="1">
      <c r="B42" s="1133"/>
      <c r="C42" s="1133"/>
      <c r="D42" s="1133"/>
      <c r="E42" s="1133"/>
      <c r="F42" s="1133"/>
    </row>
    <row r="43" spans="2:12" ht="14.15" customHeight="1">
      <c r="B43" s="1133"/>
      <c r="C43" s="1133"/>
      <c r="D43" s="1133"/>
      <c r="E43" s="1133"/>
      <c r="F43" s="1133"/>
    </row>
    <row r="44" spans="2:12" ht="14.15" customHeight="1">
      <c r="B44" s="1133"/>
      <c r="C44" s="1133"/>
      <c r="D44" s="1133"/>
      <c r="E44" s="1133"/>
      <c r="F44" s="1133"/>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f>INDEX(Languages1!$B$1:$AA$1998,MATCH(Q2,Languages1!$B$1:$B$1998,0),MATCH('1'!$C$5,Languages1!$B$1:$AA$1,0))</f>
        <v>0</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Periksa: Pastikan semua kategori kerja memiliki nama yang unik. Misalnya, jika ada dua kelompok “pembersih", masukkan "pembersih 1" dan "pembersih 2."</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e">
        <f>INDEX(S17:U198, MATCH(S13,S17:S198,0), 3)</f>
        <v>#N/A</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Indonesian</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Indonesian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Pilih dari daftar</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Afghanistan</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Albania</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Aljazair</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Andorra</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Argentina</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Armenia</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Australia</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Austria</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Azerbaijan</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Bahrain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Barbados</v>
      </c>
      <c r="U33" s="2" t="str">
        <f>'Drop Downs'!AB19</f>
        <v>BBD</v>
      </c>
    </row>
    <row r="34" spans="17:21" ht="14.15" customHeight="1">
      <c r="Q34" s="2" t="str">
        <f>Languages2!B48</f>
        <v>Belarus</v>
      </c>
      <c r="S34" s="2" t="str">
        <f>INDEX(Languages2!$B$31:$Z$212, MATCH('Job Categories_V2'!Q34,Languages2!$B$31:$B$212,0), MATCH('Job Categories_V2'!$S$14,Languages2!$B$1:$Z$1,0))</f>
        <v>Belarusia</v>
      </c>
      <c r="U34" s="2" t="str">
        <f>'Drop Downs'!AB20</f>
        <v>BGN</v>
      </c>
    </row>
    <row r="35" spans="17:21" ht="14.15" customHeight="1">
      <c r="Q35" s="2" t="str">
        <f>Languages2!B49</f>
        <v>Belgium</v>
      </c>
      <c r="S35" s="2" t="str">
        <f>INDEX(Languages2!$B$31:$Z$212, MATCH('Job Categories_V2'!Q35,Languages2!$B$31:$B$212,0), MATCH('Job Categories_V2'!$S$14,Languages2!$B$1:$Z$1,0))</f>
        <v>Belgia</v>
      </c>
      <c r="U35" s="2" t="str">
        <f>'Drop Downs'!AB21</f>
        <v>EUR</v>
      </c>
    </row>
    <row r="36" spans="17:21" ht="14.15" customHeight="1">
      <c r="Q36" s="2" t="str">
        <f>Languages2!B50</f>
        <v>Belize</v>
      </c>
      <c r="S36" s="2" t="str">
        <f>INDEX(Languages2!$B$31:$Z$212, MATCH('Job Categories_V2'!Q36,Languages2!$B$31:$B$212,0), MATCH('Job Categories_V2'!$S$14,Languages2!$B$1:$Z$1,0))</f>
        <v>Belize</v>
      </c>
      <c r="U36" s="2" t="str">
        <f>'Drop Downs'!AB22</f>
        <v>BZD</v>
      </c>
    </row>
    <row r="37" spans="17:21" ht="14.15" customHeight="1">
      <c r="Q37" s="2" t="str">
        <f>Languages2!B51</f>
        <v>Benin</v>
      </c>
      <c r="S37" s="2" t="str">
        <f>INDEX(Languages2!$B$31:$Z$212, MATCH('Job Categories_V2'!Q37,Languages2!$B$31:$B$212,0), MATCH('Job Categories_V2'!$S$14,Languages2!$B$1:$Z$1,0))</f>
        <v>Benin</v>
      </c>
      <c r="U37" s="2" t="str">
        <f>'Drop Downs'!AB23</f>
        <v>XOF</v>
      </c>
    </row>
    <row r="38" spans="17:21" ht="14.15" customHeight="1">
      <c r="Q38" s="2" t="str">
        <f>Languages2!B52</f>
        <v>Bermuda</v>
      </c>
      <c r="S38" s="2" t="str">
        <f>INDEX(Languages2!$B$31:$Z$212, MATCH('Job Categories_V2'!Q38,Languages2!$B$31:$B$212,0), MATCH('Job Categories_V2'!$S$14,Languages2!$B$1:$Z$1,0))</f>
        <v>Bermuda</v>
      </c>
      <c r="U38" s="2" t="str">
        <f>'Drop Downs'!AB24</f>
        <v>BMD</v>
      </c>
    </row>
    <row r="39" spans="17:21" ht="14.15" customHeight="1">
      <c r="Q39" s="2" t="str">
        <f>Languages2!B53</f>
        <v>Bolivia</v>
      </c>
      <c r="S39" s="2" t="str">
        <f>INDEX(Languages2!$B$31:$Z$212, MATCH('Job Categories_V2'!Q39,Languages2!$B$31:$B$212,0), MATCH('Job Categories_V2'!$S$14,Languages2!$B$1:$Z$1,0))</f>
        <v>Bolivia</v>
      </c>
      <c r="U39" s="2" t="str">
        <f>'Drop Downs'!AB25</f>
        <v>BOB</v>
      </c>
    </row>
    <row r="40" spans="17:21" ht="14.15" customHeight="1">
      <c r="Q40" s="2" t="str">
        <f>Languages2!B54</f>
        <v>Bosnia and Herzegovina</v>
      </c>
      <c r="S40" s="2" t="str">
        <f>INDEX(Languages2!$B$31:$Z$212, MATCH('Job Categories_V2'!Q40,Languages2!$B$31:$B$212,0), MATCH('Job Categories_V2'!$S$14,Languages2!$B$1:$Z$1,0))</f>
        <v>Bosnia dan Herzegovina</v>
      </c>
      <c r="U40" s="2" t="str">
        <f>'Drop Downs'!AB26</f>
        <v>BAM</v>
      </c>
    </row>
    <row r="41" spans="17:21" ht="14.15" customHeight="1">
      <c r="Q41" s="2" t="str">
        <f>Languages2!B55</f>
        <v>Botswana</v>
      </c>
      <c r="S41" s="2" t="str">
        <f>INDEX(Languages2!$B$31:$Z$212, MATCH('Job Categories_V2'!Q41,Languages2!$B$31:$B$212,0), MATCH('Job Categories_V2'!$S$14,Languages2!$B$1:$Z$1,0))</f>
        <v>Botswana</v>
      </c>
      <c r="U41" s="2" t="str">
        <f>'Drop Downs'!AB27</f>
        <v>BWP</v>
      </c>
    </row>
    <row r="42" spans="17:21" ht="14.15" customHeight="1">
      <c r="Q42" s="2" t="str">
        <f>Languages2!B56</f>
        <v>Brazil</v>
      </c>
      <c r="S42" s="2" t="str">
        <f>INDEX(Languages2!$B$31:$Z$212, MATCH('Job Categories_V2'!Q42,Languages2!$B$31:$B$212,0), MATCH('Job Categories_V2'!$S$14,Languages2!$B$1:$Z$1,0))</f>
        <v>Brasil</v>
      </c>
      <c r="U42" s="2" t="str">
        <f>'Drop Downs'!AB28</f>
        <v>BRL</v>
      </c>
    </row>
    <row r="43" spans="17:21" ht="14.15" customHeight="1">
      <c r="Q43" s="2" t="str">
        <f>Languages2!B57</f>
        <v>Bulgaria</v>
      </c>
      <c r="S43" s="2" t="str">
        <f>INDEX(Languages2!$B$31:$Z$212, MATCH('Job Categories_V2'!Q43,Languages2!$B$31:$B$212,0), MATCH('Job Categories_V2'!$S$14,Languages2!$B$1:$Z$1,0))</f>
        <v>Bulgaria</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Kamboja</v>
      </c>
      <c r="U46" s="2" t="str">
        <f>'Drop Downs'!AB32</f>
        <v>KHR</v>
      </c>
    </row>
    <row r="47" spans="17:21" ht="14.15" customHeight="1">
      <c r="Q47" s="2" t="str">
        <f>Languages2!B61</f>
        <v>Cameroon</v>
      </c>
      <c r="S47" s="2" t="str">
        <f>INDEX(Languages2!$B$31:$Z$212, MATCH('Job Categories_V2'!Q47,Languages2!$B$31:$B$212,0), MATCH('Job Categories_V2'!$S$14,Languages2!$B$1:$Z$1,0))</f>
        <v>Kamerun</v>
      </c>
      <c r="U47" s="2" t="str">
        <f>'Drop Downs'!AB33</f>
        <v>XAF</v>
      </c>
    </row>
    <row r="48" spans="17:21" ht="14.15" customHeight="1">
      <c r="Q48" s="2" t="str">
        <f>Languages2!B62</f>
        <v>Canada</v>
      </c>
      <c r="S48" s="2" t="str">
        <f>INDEX(Languages2!$B$31:$Z$212, MATCH('Job Categories_V2'!Q48,Languages2!$B$31:$B$212,0), MATCH('Job Categories_V2'!$S$14,Languages2!$B$1:$Z$1,0))</f>
        <v>Kanada</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Tanjung Verde</v>
      </c>
      <c r="U49" s="2" t="str">
        <f>'Drop Downs'!AB35</f>
        <v>CVE</v>
      </c>
    </row>
    <row r="50" spans="2:21" ht="14.15" customHeight="1">
      <c r="Q50" s="2" t="str">
        <f>Languages2!B64</f>
        <v>Central African Republic</v>
      </c>
      <c r="S50" s="2" t="str">
        <f>INDEX(Languages2!$B$31:$Z$212, MATCH('Job Categories_V2'!Q50,Languages2!$B$31:$B$212,0), MATCH('Job Categories_V2'!$S$14,Languages2!$B$1:$Z$1,0))</f>
        <v>Republik Afrika Tengah</v>
      </c>
      <c r="U50" s="2" t="str">
        <f>'Drop Downs'!AB36</f>
        <v>XAF</v>
      </c>
    </row>
    <row r="51" spans="2:21" ht="14.15" customHeight="1">
      <c r="Q51" s="2" t="str">
        <f>Languages2!B65</f>
        <v>Chad</v>
      </c>
      <c r="S51" s="2" t="str">
        <f>INDEX(Languages2!$B$31:$Z$212, MATCH('Job Categories_V2'!Q51,Languages2!$B$31:$B$212,0), MATCH('Job Categories_V2'!$S$14,Languages2!$B$1:$Z$1,0))</f>
        <v>Chad</v>
      </c>
      <c r="U51" s="2" t="str">
        <f>'Drop Downs'!AB37</f>
        <v>XAF</v>
      </c>
    </row>
    <row r="52" spans="2:21" ht="14.15" customHeight="1">
      <c r="Q52" s="2" t="str">
        <f>Languages2!B66</f>
        <v>Chile</v>
      </c>
      <c r="S52" s="2" t="str">
        <f>INDEX(Languages2!$B$31:$Z$212, MATCH('Job Categories_V2'!Q52,Languages2!$B$31:$B$212,0), MATCH('Job Categories_V2'!$S$14,Languages2!$B$1:$Z$1,0))</f>
        <v>Chile</v>
      </c>
      <c r="U52" s="2" t="str">
        <f>'Drop Downs'!AB38</f>
        <v>CLP</v>
      </c>
    </row>
    <row r="53" spans="2:21" ht="14.15" customHeight="1">
      <c r="Q53" s="2" t="str">
        <f>Languages2!B67</f>
        <v>China</v>
      </c>
      <c r="S53" s="2" t="str">
        <f>INDEX(Languages2!$B$31:$Z$212, MATCH('Job Categories_V2'!Q53,Languages2!$B$31:$B$212,0), MATCH('Job Categories_V2'!$S$14,Languages2!$B$1:$Z$1,0))</f>
        <v>Tiongkok</v>
      </c>
      <c r="U53" s="2" t="str">
        <f>'Drop Downs'!AB39</f>
        <v>CNY</v>
      </c>
    </row>
    <row r="54" spans="2:21" ht="14.15" customHeight="1">
      <c r="Q54" s="2" t="str">
        <f>Languages2!B68</f>
        <v>Colombia</v>
      </c>
      <c r="S54" s="2" t="str">
        <f>INDEX(Languages2!$B$31:$Z$212, MATCH('Job Categories_V2'!Q54,Languages2!$B$31:$B$212,0), MATCH('Job Categories_V2'!$S$14,Languages2!$B$1:$Z$1,0))</f>
        <v>Kolombia</v>
      </c>
      <c r="U54" s="2" t="str">
        <f>'Drop Downs'!AB40</f>
        <v>COP</v>
      </c>
    </row>
    <row r="55" spans="2:21" ht="14.15" customHeight="1">
      <c r="Q55" s="2" t="str">
        <f>Languages2!B69</f>
        <v>Comoros</v>
      </c>
      <c r="S55" s="2" t="str">
        <f>INDEX(Languages2!$B$31:$Z$212, MATCH('Job Categories_V2'!Q55,Languages2!$B$31:$B$212,0), MATCH('Job Categories_V2'!$S$14,Languages2!$B$1:$Z$1,0))</f>
        <v>Komoro</v>
      </c>
      <c r="U55" s="2" t="str">
        <f>'Drop Downs'!AB41</f>
        <v>KMF</v>
      </c>
    </row>
    <row r="56" spans="2:21" ht="14.15" customHeight="1">
      <c r="Q56" s="2" t="str">
        <f>Languages2!B70</f>
        <v>Congo (Brazzaville)</v>
      </c>
      <c r="S56" s="2" t="str">
        <f>INDEX(Languages2!$B$31:$Z$212, MATCH('Job Categories_V2'!Q56,Languages2!$B$31:$B$212,0), MATCH('Job Categories_V2'!$S$14,Languages2!$B$1:$Z$1,0))</f>
        <v>Kongo (Brazzaville)</v>
      </c>
      <c r="U56" s="2" t="str">
        <f>'Drop Downs'!AB42</f>
        <v>XAF</v>
      </c>
    </row>
    <row r="57" spans="2:21" ht="14.15" customHeight="1">
      <c r="Q57" s="2" t="str">
        <f>Languages2!B71</f>
        <v>Congo (Kinshasa)</v>
      </c>
      <c r="S57" s="2" t="str">
        <f>INDEX(Languages2!$B$31:$Z$212, MATCH('Job Categories_V2'!Q57,Languages2!$B$31:$B$212,0), MATCH('Job Categories_V2'!$S$14,Languages2!$B$1:$Z$1,0))</f>
        <v>Kongo (Kinshasa)</v>
      </c>
      <c r="U57" s="2" t="str">
        <f>'Drop Downs'!AB43</f>
        <v>CDF</v>
      </c>
    </row>
    <row r="58" spans="2:21" ht="14.15" customHeight="1">
      <c r="Q58" s="2" t="str">
        <f>Languages2!B72</f>
        <v>Costa Rica</v>
      </c>
      <c r="S58" s="2" t="str">
        <f>INDEX(Languages2!$B$31:$Z$212, MATCH('Job Categories_V2'!Q58,Languages2!$B$31:$B$212,0), MATCH('Job Categories_V2'!$S$14,Languages2!$B$1:$Z$1,0))</f>
        <v>Kosta Rika</v>
      </c>
      <c r="U58" s="2" t="str">
        <f>'Drop Downs'!AB44</f>
        <v>CRC</v>
      </c>
    </row>
    <row r="59" spans="2:21" ht="14.15" customHeight="1">
      <c r="Q59" s="2" t="str">
        <f>Languages2!B73</f>
        <v>Croatia</v>
      </c>
      <c r="S59" s="2" t="str">
        <f>INDEX(Languages2!$B$31:$Z$212, MATCH('Job Categories_V2'!Q59,Languages2!$B$31:$B$212,0), MATCH('Job Categories_V2'!$S$14,Languages2!$B$1:$Z$1,0))</f>
        <v>Kroasia</v>
      </c>
      <c r="U59" s="2" t="str">
        <f>'Drop Downs'!AB45</f>
        <v>HRK</v>
      </c>
    </row>
    <row r="60" spans="2:21" ht="14.15" customHeight="1">
      <c r="Q60" s="2" t="str">
        <f>Languages2!B74</f>
        <v>Cyprus</v>
      </c>
      <c r="S60" s="2" t="str">
        <f>INDEX(Languages2!$B$31:$Z$212, MATCH('Job Categories_V2'!Q60,Languages2!$B$31:$B$212,0), MATCH('Job Categories_V2'!$S$14,Languages2!$B$1:$Z$1,0))</f>
        <v>Siprus</v>
      </c>
      <c r="U60" s="2" t="str">
        <f>'Drop Downs'!AB46</f>
        <v>EUR</v>
      </c>
    </row>
    <row r="61" spans="2:21" ht="14.15" customHeight="1">
      <c r="Q61" s="2" t="str">
        <f>Languages2!B75</f>
        <v>Czech Republic</v>
      </c>
      <c r="S61" s="2" t="str">
        <f>INDEX(Languages2!$B$31:$Z$212, MATCH('Job Categories_V2'!Q61,Languages2!$B$31:$B$212,0), MATCH('Job Categories_V2'!$S$14,Languages2!$B$1:$Z$1,0))</f>
        <v>Republik Ceko</v>
      </c>
      <c r="U61" s="2" t="str">
        <f>'Drop Downs'!AB47</f>
        <v>CZK</v>
      </c>
    </row>
    <row r="62" spans="2:21" ht="14.15" customHeight="1">
      <c r="Q62" s="2" t="str">
        <f>Languages2!B76</f>
        <v>Côte d'Ivoire</v>
      </c>
      <c r="S62" s="2" t="str">
        <f>INDEX(Languages2!$B$31:$Z$212, MATCH('Job Categories_V2'!Q62,Languages2!$B$31:$B$212,0), MATCH('Job Categories_V2'!$S$14,Languages2!$B$1:$Z$1,0))</f>
        <v>Pantai Gading</v>
      </c>
      <c r="U62" s="2" t="str">
        <f>'Drop Downs'!AB48</f>
        <v>XOF</v>
      </c>
    </row>
    <row r="63" spans="2:21" ht="14.15" customHeight="1">
      <c r="Q63" s="2" t="str">
        <f>Languages2!B77</f>
        <v>Denmark</v>
      </c>
      <c r="S63" s="2" t="str">
        <f>INDEX(Languages2!$B$31:$Z$212, MATCH('Job Categories_V2'!Q63,Languages2!$B$31:$B$212,0), MATCH('Job Categories_V2'!$S$14,Languages2!$B$1:$Z$1,0))</f>
        <v>Denmark</v>
      </c>
      <c r="U63" s="2" t="str">
        <f>'Drop Downs'!AB49</f>
        <v>DKK</v>
      </c>
    </row>
    <row r="64" spans="2:21" ht="14.15" customHeight="1">
      <c r="Q64" s="2" t="str">
        <f>Languages2!B78</f>
        <v>Dominica</v>
      </c>
      <c r="S64" s="2" t="str">
        <f>INDEX(Languages2!$B$31:$Z$212, MATCH('Job Categories_V2'!Q64,Languages2!$B$31:$B$212,0), MATCH('Job Categories_V2'!$S$14,Languages2!$B$1:$Z$1,0))</f>
        <v>Dominika</v>
      </c>
      <c r="U64" s="2" t="str">
        <f>'Drop Downs'!AB50</f>
        <v>XCD</v>
      </c>
    </row>
    <row r="65" spans="17:21" ht="14.15" customHeight="1">
      <c r="Q65" s="2" t="str">
        <f>Languages2!B79</f>
        <v>Dominican Republic</v>
      </c>
      <c r="S65" s="2" t="str">
        <f>INDEX(Languages2!$B$31:$Z$212, MATCH('Job Categories_V2'!Q65,Languages2!$B$31:$B$212,0), MATCH('Job Categories_V2'!$S$14,Languages2!$B$1:$Z$1,0))</f>
        <v>Republik Dominika</v>
      </c>
      <c r="U65" s="2" t="str">
        <f>'Drop Downs'!AB51</f>
        <v>DOP</v>
      </c>
    </row>
    <row r="66" spans="17:21" ht="14.15" customHeight="1">
      <c r="Q66" s="2" t="str">
        <f>Languages2!B80</f>
        <v>Ecuador</v>
      </c>
      <c r="S66" s="2" t="str">
        <f>INDEX(Languages2!$B$31:$Z$212, MATCH('Job Categories_V2'!Q66,Languages2!$B$31:$B$212,0), MATCH('Job Categories_V2'!$S$14,Languages2!$B$1:$Z$1,0))</f>
        <v>Ekuador</v>
      </c>
      <c r="U66" s="2" t="str">
        <f>'Drop Downs'!AB52</f>
        <v>USD</v>
      </c>
    </row>
    <row r="67" spans="17:21" ht="14.15" customHeight="1">
      <c r="Q67" s="2" t="str">
        <f>Languages2!B81</f>
        <v>Egypt</v>
      </c>
      <c r="S67" s="2" t="str">
        <f>INDEX(Languages2!$B$31:$Z$212, MATCH('Job Categories_V2'!Q67,Languages2!$B$31:$B$212,0), MATCH('Job Categories_V2'!$S$14,Languages2!$B$1:$Z$1,0))</f>
        <v>Mesir</v>
      </c>
      <c r="U67" s="2" t="str">
        <f>'Drop Downs'!AB53</f>
        <v>EGP</v>
      </c>
    </row>
    <row r="68" spans="17:21" ht="14.15" customHeight="1">
      <c r="Q68" s="2" t="str">
        <f>Languages2!B82</f>
        <v>El Salvador</v>
      </c>
      <c r="S68" s="2" t="str">
        <f>INDEX(Languages2!$B$31:$Z$212, MATCH('Job Categories_V2'!Q68,Languages2!$B$31:$B$212,0), MATCH('Job Categories_V2'!$S$14,Languages2!$B$1:$Z$1,0))</f>
        <v>El Salvador</v>
      </c>
      <c r="U68" s="2" t="str">
        <f>'Drop Downs'!AB54</f>
        <v>USD</v>
      </c>
    </row>
    <row r="69" spans="17:21" ht="14.15" customHeight="1">
      <c r="Q69" s="2" t="str">
        <f>Languages2!B83</f>
        <v>Estonia</v>
      </c>
      <c r="S69" s="2" t="str">
        <f>INDEX(Languages2!$B$31:$Z$212, MATCH('Job Categories_V2'!Q69,Languages2!$B$31:$B$212,0), MATCH('Job Categories_V2'!$S$14,Languages2!$B$1:$Z$1,0))</f>
        <v>Estonia</v>
      </c>
      <c r="U69" s="2" t="str">
        <f>'Drop Downs'!AB55</f>
        <v>EUR</v>
      </c>
    </row>
    <row r="70" spans="17:21" ht="14.15" customHeight="1">
      <c r="Q70" s="2" t="str">
        <f>Languages2!B84</f>
        <v>Ethiopia</v>
      </c>
      <c r="S70" s="2" t="str">
        <f>INDEX(Languages2!$B$31:$Z$212, MATCH('Job Categories_V2'!Q70,Languages2!$B$31:$B$212,0), MATCH('Job Categories_V2'!$S$14,Languages2!$B$1:$Z$1,0))</f>
        <v>Ethiopia</v>
      </c>
      <c r="U70" s="2" t="str">
        <f>'Drop Downs'!AB56</f>
        <v>ETB</v>
      </c>
    </row>
    <row r="71" spans="17:21" ht="14.15" customHeight="1">
      <c r="Q71" s="2" t="str">
        <f>Languages2!B85</f>
        <v>Falkland Islands</v>
      </c>
      <c r="S71" s="2" t="str">
        <f>INDEX(Languages2!$B$31:$Z$212, MATCH('Job Categories_V2'!Q71,Languages2!$B$31:$B$212,0), MATCH('Job Categories_V2'!$S$14,Languages2!$B$1:$Z$1,0))</f>
        <v>Kepulauan Falkland</v>
      </c>
      <c r="U71" s="2" t="str">
        <f>'Drop Downs'!AB57</f>
        <v>FKP</v>
      </c>
    </row>
    <row r="72" spans="17:21" ht="14.15" customHeight="1">
      <c r="Q72" s="2" t="str">
        <f>Languages2!B86</f>
        <v>Faroe Islands</v>
      </c>
      <c r="S72" s="2" t="str">
        <f>INDEX(Languages2!$B$31:$Z$212, MATCH('Job Categories_V2'!Q72,Languages2!$B$31:$B$212,0), MATCH('Job Categories_V2'!$S$14,Languages2!$B$1:$Z$1,0))</f>
        <v>Kepulauan Faroe</v>
      </c>
      <c r="U72" s="2" t="str">
        <f>'Drop Downs'!AB58</f>
        <v>DKK</v>
      </c>
    </row>
    <row r="73" spans="17:21" ht="14.15" customHeight="1">
      <c r="Q73" s="2" t="str">
        <f>Languages2!B87</f>
        <v>Fiji</v>
      </c>
      <c r="S73" s="2" t="str">
        <f>INDEX(Languages2!$B$31:$Z$212, MATCH('Job Categories_V2'!Q73,Languages2!$B$31:$B$212,0), MATCH('Job Categories_V2'!$S$14,Languages2!$B$1:$Z$1,0))</f>
        <v>Fiji</v>
      </c>
      <c r="U73" s="2" t="str">
        <f>'Drop Downs'!AB59</f>
        <v>FJD</v>
      </c>
    </row>
    <row r="74" spans="17:21" ht="14.15" customHeight="1">
      <c r="Q74" s="2" t="str">
        <f>Languages2!B88</f>
        <v>Finland</v>
      </c>
      <c r="S74" s="2" t="str">
        <f>INDEX(Languages2!$B$31:$Z$212, MATCH('Job Categories_V2'!Q74,Languages2!$B$31:$B$212,0), MATCH('Job Categories_V2'!$S$14,Languages2!$B$1:$Z$1,0))</f>
        <v>Finlandia</v>
      </c>
      <c r="U74" s="2" t="str">
        <f>'Drop Downs'!AB60</f>
        <v>EUR</v>
      </c>
    </row>
    <row r="75" spans="17:21" ht="14.15" customHeight="1">
      <c r="Q75" s="2" t="str">
        <f>Languages2!B89</f>
        <v>France</v>
      </c>
      <c r="S75" s="2" t="str">
        <f>INDEX(Languages2!$B$31:$Z$212, MATCH('Job Categories_V2'!Q75,Languages2!$B$31:$B$212,0), MATCH('Job Categories_V2'!$S$14,Languages2!$B$1:$Z$1,0))</f>
        <v>Prancis</v>
      </c>
      <c r="U75" s="2" t="str">
        <f>'Drop Downs'!AB61</f>
        <v>EUR</v>
      </c>
    </row>
    <row r="76" spans="17:21" ht="14.15" customHeight="1">
      <c r="Q76" s="2" t="str">
        <f>Languages2!B90</f>
        <v>French Guiana</v>
      </c>
      <c r="S76" s="2" t="str">
        <f>INDEX(Languages2!$B$31:$Z$212, MATCH('Job Categories_V2'!Q76,Languages2!$B$31:$B$212,0), MATCH('Job Categories_V2'!$S$14,Languages2!$B$1:$Z$1,0))</f>
        <v>Guyana Prancis</v>
      </c>
      <c r="U76" s="2" t="str">
        <f>'Drop Downs'!AB62</f>
        <v>EUR</v>
      </c>
    </row>
    <row r="77" spans="17:21" ht="14.15" customHeight="1">
      <c r="Q77" s="2" t="str">
        <f>Languages2!B91</f>
        <v>French Polynesia</v>
      </c>
      <c r="S77" s="2" t="str">
        <f>INDEX(Languages2!$B$31:$Z$212, MATCH('Job Categories_V2'!Q77,Languages2!$B$31:$B$212,0), MATCH('Job Categories_V2'!$S$14,Languages2!$B$1:$Z$1,0))</f>
        <v>Polinesia Prancis</v>
      </c>
      <c r="U77" s="2" t="str">
        <f>'Drop Downs'!AB63</f>
        <v>XPF</v>
      </c>
    </row>
    <row r="78" spans="17:21" ht="14.15" customHeight="1">
      <c r="Q78" s="2" t="str">
        <f>Languages2!B92</f>
        <v>Gabon</v>
      </c>
      <c r="S78" s="2" t="str">
        <f>INDEX(Languages2!$B$31:$Z$212, MATCH('Job Categories_V2'!Q78,Languages2!$B$31:$B$212,0), MATCH('Job Categories_V2'!$S$14,Languages2!$B$1:$Z$1,0))</f>
        <v>Gabon</v>
      </c>
      <c r="U78" s="2" t="str">
        <f>'Drop Downs'!AB64</f>
        <v>XAF</v>
      </c>
    </row>
    <row r="79" spans="17:21" ht="14.15" customHeight="1">
      <c r="Q79" s="2" t="str">
        <f>Languages2!B93</f>
        <v>Gambia</v>
      </c>
      <c r="S79" s="2" t="str">
        <f>INDEX(Languages2!$B$31:$Z$212, MATCH('Job Categories_V2'!Q79,Languages2!$B$31:$B$212,0), MATCH('Job Categories_V2'!$S$14,Languages2!$B$1:$Z$1,0))</f>
        <v>Gambia</v>
      </c>
      <c r="U79" s="2" t="str">
        <f>'Drop Downs'!AB65</f>
        <v>GMD</v>
      </c>
    </row>
    <row r="80" spans="17:21" ht="14.15" customHeight="1">
      <c r="Q80" s="2" t="str">
        <f>Languages2!B94</f>
        <v>Georgia</v>
      </c>
      <c r="S80" s="2" t="str">
        <f>INDEX(Languages2!$B$31:$Z$212, MATCH('Job Categories_V2'!Q80,Languages2!$B$31:$B$212,0), MATCH('Job Categories_V2'!$S$14,Languages2!$B$1:$Z$1,0))</f>
        <v>Georgia</v>
      </c>
      <c r="U80" s="2" t="str">
        <f>'Drop Downs'!AB66</f>
        <v>GEL</v>
      </c>
    </row>
    <row r="81" spans="17:21" ht="14.15" customHeight="1">
      <c r="Q81" s="2" t="str">
        <f>Languages2!B95</f>
        <v>Germany</v>
      </c>
      <c r="S81" s="2" t="str">
        <f>INDEX(Languages2!$B$31:$Z$212, MATCH('Job Categories_V2'!Q81,Languages2!$B$31:$B$212,0), MATCH('Job Categories_V2'!$S$14,Languages2!$B$1:$Z$1,0))</f>
        <v>Jerman</v>
      </c>
      <c r="U81" s="2" t="str">
        <f>'Drop Downs'!AB67</f>
        <v>EUR</v>
      </c>
    </row>
    <row r="82" spans="17:21" ht="14.15" customHeight="1">
      <c r="Q82" s="2" t="str">
        <f>Languages2!B96</f>
        <v>Ghana</v>
      </c>
      <c r="S82" s="2" t="str">
        <f>INDEX(Languages2!$B$31:$Z$212, MATCH('Job Categories_V2'!Q82,Languages2!$B$31:$B$212,0), MATCH('Job Categories_V2'!$S$14,Languages2!$B$1:$Z$1,0))</f>
        <v>Ghana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Yunani</v>
      </c>
      <c r="U84" s="2" t="str">
        <f>'Drop Downs'!AB70</f>
        <v>EUR</v>
      </c>
    </row>
    <row r="85" spans="17:21" ht="14.15" customHeight="1">
      <c r="Q85" s="2" t="str">
        <f>Languages2!B99</f>
        <v>Grenada</v>
      </c>
      <c r="S85" s="2" t="str">
        <f>INDEX(Languages2!$B$31:$Z$212, MATCH('Job Categories_V2'!Q85,Languages2!$B$31:$B$212,0), MATCH('Job Categories_V2'!$S$14,Languages2!$B$1:$Z$1,0))</f>
        <v>Granada</v>
      </c>
      <c r="U85" s="2" t="str">
        <f>'Drop Downs'!AB71</f>
        <v>XCD</v>
      </c>
    </row>
    <row r="86" spans="17:21" ht="14.15" customHeight="1">
      <c r="Q86" s="2" t="str">
        <f>Languages2!B100</f>
        <v>Guadeloupe</v>
      </c>
      <c r="S86" s="2" t="str">
        <f>INDEX(Languages2!$B$31:$Z$212, MATCH('Job Categories_V2'!Q86,Languages2!$B$31:$B$212,0), MATCH('Job Categories_V2'!$S$14,Languages2!$B$1:$Z$1,0))</f>
        <v>Guadeloupe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Guinea</v>
      </c>
      <c r="U88" s="2" t="str">
        <f>'Drop Downs'!AB74</f>
        <v>GNF</v>
      </c>
    </row>
    <row r="89" spans="17:21" ht="14.15" customHeight="1">
      <c r="Q89" s="2" t="str">
        <f>Languages2!B103</f>
        <v>Guinea-Bissau</v>
      </c>
      <c r="S89" s="2" t="str">
        <f>INDEX(Languages2!$B$31:$Z$212, MATCH('Job Categories_V2'!Q89,Languages2!$B$31:$B$212,0), MATCH('Job Categories_V2'!$S$14,Languages2!$B$1:$Z$1,0))</f>
        <v>Guinea-Bissau</v>
      </c>
      <c r="U89" s="2" t="str">
        <f>'Drop Downs'!AB75</f>
        <v>XOF</v>
      </c>
    </row>
    <row r="90" spans="17:21" ht="14.15" customHeight="1">
      <c r="Q90" s="2" t="str">
        <f>Languages2!B104</f>
        <v>Guyana</v>
      </c>
      <c r="S90" s="2" t="str">
        <f>INDEX(Languages2!$B$31:$Z$212, MATCH('Job Categories_V2'!Q90,Languages2!$B$31:$B$212,0), MATCH('Job Categories_V2'!$S$14,Languages2!$B$1:$Z$1,0))</f>
        <v>Guyana</v>
      </c>
      <c r="U90" s="2" t="str">
        <f>'Drop Downs'!AB76</f>
        <v>GYD</v>
      </c>
    </row>
    <row r="91" spans="17:21" ht="14.15" customHeight="1">
      <c r="Q91" s="2" t="str">
        <f>Languages2!B105</f>
        <v>Haiti</v>
      </c>
      <c r="S91" s="2" t="str">
        <f>INDEX(Languages2!$B$31:$Z$212, MATCH('Job Categories_V2'!Q91,Languages2!$B$31:$B$212,0), MATCH('Job Categories_V2'!$S$14,Languages2!$B$1:$Z$1,0))</f>
        <v>Haiti</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Hong Kong</v>
      </c>
      <c r="U93" s="2" t="str">
        <f>'Drop Downs'!AB79</f>
        <v>HKD</v>
      </c>
    </row>
    <row r="94" spans="17:21" ht="14.15" customHeight="1">
      <c r="Q94" s="2" t="str">
        <f>Languages2!B108</f>
        <v>Hungary</v>
      </c>
      <c r="S94" s="2" t="str">
        <f>INDEX(Languages2!$B$31:$Z$212, MATCH('Job Categories_V2'!Q94,Languages2!$B$31:$B$212,0), MATCH('Job Categories_V2'!$S$14,Languages2!$B$1:$Z$1,0))</f>
        <v>Hongaria</v>
      </c>
      <c r="U94" s="2" t="str">
        <f>'Drop Downs'!AB80</f>
        <v>HUF</v>
      </c>
    </row>
    <row r="95" spans="17:21" ht="14.15" customHeight="1">
      <c r="Q95" s="2" t="str">
        <f>Languages2!B109</f>
        <v>Iceland</v>
      </c>
      <c r="S95" s="2" t="str">
        <f>INDEX(Languages2!$B$31:$Z$212, MATCH('Job Categories_V2'!Q95,Languages2!$B$31:$B$212,0), MATCH('Job Categories_V2'!$S$14,Languages2!$B$1:$Z$1,0))</f>
        <v>Islandia</v>
      </c>
      <c r="U95" s="2" t="str">
        <f>'Drop Downs'!AB81</f>
        <v>ISK</v>
      </c>
    </row>
    <row r="96" spans="17:21" ht="14.15" customHeight="1">
      <c r="Q96" s="2" t="str">
        <f>Languages2!B110</f>
        <v>India</v>
      </c>
      <c r="S96" s="2" t="str">
        <f>INDEX(Languages2!$B$31:$Z$212, MATCH('Job Categories_V2'!Q96,Languages2!$B$31:$B$212,0), MATCH('Job Categories_V2'!$S$14,Languages2!$B$1:$Z$1,0))</f>
        <v>India</v>
      </c>
      <c r="U96" s="2" t="str">
        <f>'Drop Downs'!AB82</f>
        <v>INR</v>
      </c>
    </row>
    <row r="97" spans="17:21" ht="14.15" customHeight="1">
      <c r="Q97" s="2" t="str">
        <f>Languages2!B111</f>
        <v>Indonesia</v>
      </c>
      <c r="S97" s="2" t="str">
        <f>INDEX(Languages2!$B$31:$Z$212, MATCH('Job Categories_V2'!Q97,Languages2!$B$31:$B$212,0), MATCH('Job Categories_V2'!$S$14,Languages2!$B$1:$Z$1,0))</f>
        <v>Indonesia</v>
      </c>
      <c r="U97" s="2" t="str">
        <f>'Drop Downs'!AB83</f>
        <v>IDR</v>
      </c>
    </row>
    <row r="98" spans="17:21" ht="14.15" customHeight="1">
      <c r="Q98" s="2" t="str">
        <f>Languages2!B112</f>
        <v>Iran</v>
      </c>
      <c r="S98" s="2" t="str">
        <f>INDEX(Languages2!$B$31:$Z$212, MATCH('Job Categories_V2'!Q98,Languages2!$B$31:$B$212,0), MATCH('Job Categories_V2'!$S$14,Languages2!$B$1:$Z$1,0))</f>
        <v>Iran</v>
      </c>
      <c r="U98" s="2" t="str">
        <f>'Drop Downs'!AB84</f>
        <v>IRR</v>
      </c>
    </row>
    <row r="99" spans="17:21" ht="14.15" customHeight="1">
      <c r="Q99" s="2" t="str">
        <f>Languages2!B113</f>
        <v>Iraq</v>
      </c>
      <c r="S99" s="2" t="str">
        <f>INDEX(Languages2!$B$31:$Z$212, MATCH('Job Categories_V2'!Q99,Languages2!$B$31:$B$212,0), MATCH('Job Categories_V2'!$S$14,Languages2!$B$1:$Z$1,0))</f>
        <v>Irak</v>
      </c>
      <c r="U99" s="2" t="str">
        <f>'Drop Downs'!AB85</f>
        <v>IQD</v>
      </c>
    </row>
    <row r="100" spans="17:21" ht="14.15" customHeight="1">
      <c r="Q100" s="2" t="str">
        <f>Languages2!B114</f>
        <v>Ireland</v>
      </c>
      <c r="S100" s="2" t="str">
        <f>INDEX(Languages2!$B$31:$Z$212, MATCH('Job Categories_V2'!Q100,Languages2!$B$31:$B$212,0), MATCH('Job Categories_V2'!$S$14,Languages2!$B$1:$Z$1,0))</f>
        <v>Irlandia</v>
      </c>
      <c r="U100" s="2" t="str">
        <f>'Drop Downs'!AB86</f>
        <v>EUR</v>
      </c>
    </row>
    <row r="101" spans="17:21" ht="14.15" customHeight="1">
      <c r="Q101" s="2" t="str">
        <f>Languages2!B115</f>
        <v>Israel</v>
      </c>
      <c r="S101" s="2" t="str">
        <f>INDEX(Languages2!$B$31:$Z$212, MATCH('Job Categories_V2'!Q101,Languages2!$B$31:$B$212,0), MATCH('Job Categories_V2'!$S$14,Languages2!$B$1:$Z$1,0))</f>
        <v>Israel</v>
      </c>
      <c r="U101" s="2" t="str">
        <f>'Drop Downs'!AB87</f>
        <v>ILS</v>
      </c>
    </row>
    <row r="102" spans="17:21" ht="14.15" customHeight="1">
      <c r="Q102" s="2" t="str">
        <f>Languages2!B116</f>
        <v>Italy</v>
      </c>
      <c r="S102" s="2" t="str">
        <f>INDEX(Languages2!$B$31:$Z$212, MATCH('Job Categories_V2'!Q102,Languages2!$B$31:$B$212,0), MATCH('Job Categories_V2'!$S$14,Languages2!$B$1:$Z$1,0))</f>
        <v>Italia</v>
      </c>
      <c r="U102" s="2" t="str">
        <f>'Drop Downs'!AB88</f>
        <v>EUR</v>
      </c>
    </row>
    <row r="103" spans="17:21" ht="14.15" customHeight="1">
      <c r="Q103" s="2" t="str">
        <f>Languages2!B117</f>
        <v>Jamaica</v>
      </c>
      <c r="S103" s="2" t="str">
        <f>INDEX(Languages2!$B$31:$Z$212, MATCH('Job Categories_V2'!Q103,Languages2!$B$31:$B$212,0), MATCH('Job Categories_V2'!$S$14,Languages2!$B$1:$Z$1,0))</f>
        <v>Jamaika</v>
      </c>
      <c r="U103" s="2" t="str">
        <f>'Drop Downs'!AB89</f>
        <v>JMD</v>
      </c>
    </row>
    <row r="104" spans="17:21" ht="14.15" customHeight="1">
      <c r="Q104" s="2" t="str">
        <f>Languages2!B118</f>
        <v>Japan</v>
      </c>
      <c r="S104" s="2" t="str">
        <f>INDEX(Languages2!$B$31:$Z$212, MATCH('Job Categories_V2'!Q104,Languages2!$B$31:$B$212,0), MATCH('Job Categories_V2'!$S$14,Languages2!$B$1:$Z$1,0))</f>
        <v>Jepang</v>
      </c>
      <c r="U104" s="2" t="str">
        <f>'Drop Downs'!AB90</f>
        <v>JPY</v>
      </c>
    </row>
    <row r="105" spans="17:21" ht="14.15" customHeight="1">
      <c r="Q105" s="2" t="str">
        <f>Languages2!B119</f>
        <v>Jordan</v>
      </c>
      <c r="S105" s="2" t="str">
        <f>INDEX(Languages2!$B$31:$Z$212, MATCH('Job Categories_V2'!Q105,Languages2!$B$31:$B$212,0), MATCH('Job Categories_V2'!$S$14,Languages2!$B$1:$Z$1,0))</f>
        <v>Yordania</v>
      </c>
      <c r="U105" s="2" t="str">
        <f>'Drop Downs'!AB91</f>
        <v>JOD</v>
      </c>
    </row>
    <row r="106" spans="17:21" ht="14.15" customHeight="1">
      <c r="Q106" s="2" t="str">
        <f>Languages2!B120</f>
        <v>Kazakhstan</v>
      </c>
      <c r="S106" s="2" t="str">
        <f>INDEX(Languages2!$B$31:$Z$212, MATCH('Job Categories_V2'!Q106,Languages2!$B$31:$B$212,0), MATCH('Job Categories_V2'!$S$14,Languages2!$B$1:$Z$1,0))</f>
        <v>Kazakhstan</v>
      </c>
      <c r="U106" s="2" t="str">
        <f>'Drop Downs'!AB92</f>
        <v>KZT</v>
      </c>
    </row>
    <row r="107" spans="17:21" ht="14.15" customHeight="1">
      <c r="Q107" s="2" t="str">
        <f>Languages2!B121</f>
        <v>Kenya</v>
      </c>
      <c r="S107" s="2" t="str">
        <f>INDEX(Languages2!$B$31:$Z$212, MATCH('Job Categories_V2'!Q107,Languages2!$B$31:$B$212,0), MATCH('Job Categories_V2'!$S$14,Languages2!$B$1:$Z$1,0))</f>
        <v>Kenya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Korea Selatan</v>
      </c>
      <c r="U109" s="2" t="str">
        <f>'Drop Downs'!AB95</f>
        <v>KRW</v>
      </c>
    </row>
    <row r="110" spans="17:21" ht="14.15" customHeight="1">
      <c r="Q110" s="2" t="str">
        <f>Languages2!B124</f>
        <v>Kuwait</v>
      </c>
      <c r="S110" s="2" t="str">
        <f>INDEX(Languages2!$B$31:$Z$212, MATCH('Job Categories_V2'!Q110,Languages2!$B$31:$B$212,0), MATCH('Job Categories_V2'!$S$14,Languages2!$B$1:$Z$1,0))</f>
        <v>Kuwait</v>
      </c>
      <c r="U110" s="2" t="str">
        <f>'Drop Downs'!AB96</f>
        <v>KWD</v>
      </c>
    </row>
    <row r="111" spans="17:21" ht="14.15" customHeight="1">
      <c r="Q111" s="2" t="str">
        <f>Languages2!B125</f>
        <v>Kyrgyzstan</v>
      </c>
      <c r="S111" s="2" t="str">
        <f>INDEX(Languages2!$B$31:$Z$212, MATCH('Job Categories_V2'!Q111,Languages2!$B$31:$B$212,0), MATCH('Job Categories_V2'!$S$14,Languages2!$B$1:$Z$1,0))</f>
        <v>Kirgistan</v>
      </c>
      <c r="U111" s="2" t="str">
        <f>'Drop Downs'!AB97</f>
        <v>KGS</v>
      </c>
    </row>
    <row r="112" spans="17:21" ht="14.15" customHeight="1">
      <c r="Q112" s="2" t="str">
        <f>Languages2!B126</f>
        <v>Latvia</v>
      </c>
      <c r="S112" s="2" t="str">
        <f>INDEX(Languages2!$B$31:$Z$212, MATCH('Job Categories_V2'!Q112,Languages2!$B$31:$B$212,0), MATCH('Job Categories_V2'!$S$14,Languages2!$B$1:$Z$1,0))</f>
        <v>Latvia</v>
      </c>
      <c r="U112" s="2" t="str">
        <f>'Drop Downs'!AB98</f>
        <v>EUR</v>
      </c>
    </row>
    <row r="113" spans="17:21" ht="14.15" customHeight="1">
      <c r="Q113" s="2" t="str">
        <f>Languages2!B127</f>
        <v>Lebanon</v>
      </c>
      <c r="S113" s="2" t="str">
        <f>INDEX(Languages2!$B$31:$Z$212, MATCH('Job Categories_V2'!Q113,Languages2!$B$31:$B$212,0), MATCH('Job Categories_V2'!$S$14,Languages2!$B$1:$Z$1,0))</f>
        <v>Lebanon</v>
      </c>
      <c r="U113" s="2" t="str">
        <f>'Drop Downs'!AB99</f>
        <v>LBP</v>
      </c>
    </row>
    <row r="114" spans="17:21" ht="14.15" customHeight="1">
      <c r="Q114" s="2" t="str">
        <f>Languages2!B128</f>
        <v>Lesotho</v>
      </c>
      <c r="S114" s="2" t="str">
        <f>INDEX(Languages2!$B$31:$Z$212, MATCH('Job Categories_V2'!Q114,Languages2!$B$31:$B$212,0), MATCH('Job Categories_V2'!$S$14,Languages2!$B$1:$Z$1,0))</f>
        <v>Lesotho</v>
      </c>
      <c r="U114" s="2" t="str">
        <f>'Drop Downs'!AB100</f>
        <v>LSL</v>
      </c>
    </row>
    <row r="115" spans="17:21" ht="14.15" customHeight="1">
      <c r="Q115" s="2" t="str">
        <f>Languages2!B129</f>
        <v>Liberia</v>
      </c>
      <c r="S115" s="2" t="str">
        <f>INDEX(Languages2!$B$31:$Z$212, MATCH('Job Categories_V2'!Q115,Languages2!$B$31:$B$212,0), MATCH('Job Categories_V2'!$S$14,Languages2!$B$1:$Z$1,0))</f>
        <v>Liberia</v>
      </c>
      <c r="U115" s="2" t="str">
        <f>'Drop Downs'!AB101</f>
        <v>LRD</v>
      </c>
    </row>
    <row r="116" spans="17:21" ht="14.15" customHeight="1">
      <c r="Q116" s="2" t="str">
        <f>Languages2!B130</f>
        <v>Libya</v>
      </c>
      <c r="S116" s="2" t="str">
        <f>INDEX(Languages2!$B$31:$Z$212, MATCH('Job Categories_V2'!Q116,Languages2!$B$31:$B$212,0), MATCH('Job Categories_V2'!$S$14,Languages2!$B$1:$Z$1,0))</f>
        <v>Libya</v>
      </c>
      <c r="U116" s="2" t="str">
        <f>'Drop Downs'!AB102</f>
        <v>LYD</v>
      </c>
    </row>
    <row r="117" spans="17:21" ht="14.15" customHeight="1">
      <c r="Q117" s="2" t="str">
        <f>Languages2!B131</f>
        <v>Lithuania</v>
      </c>
      <c r="S117" s="2" t="str">
        <f>INDEX(Languages2!$B$31:$Z$212, MATCH('Job Categories_V2'!Q117,Languages2!$B$31:$B$212,0), MATCH('Job Categories_V2'!$S$14,Languages2!$B$1:$Z$1,0))</f>
        <v>Lithuania</v>
      </c>
      <c r="U117" s="2" t="str">
        <f>'Drop Downs'!AB103</f>
        <v>EUR</v>
      </c>
    </row>
    <row r="118" spans="17:21" ht="14.15" customHeight="1">
      <c r="Q118" s="2" t="str">
        <f>Languages2!B132</f>
        <v>Luxembourg</v>
      </c>
      <c r="S118" s="2" t="str">
        <f>INDEX(Languages2!$B$31:$Z$212, MATCH('Job Categories_V2'!Q118,Languages2!$B$31:$B$212,0), MATCH('Job Categories_V2'!$S$14,Languages2!$B$1:$Z$1,0))</f>
        <v>Luksemburg</v>
      </c>
      <c r="U118" s="2" t="str">
        <f>'Drop Downs'!AB104</f>
        <v>EUR</v>
      </c>
    </row>
    <row r="119" spans="17:21" ht="14.15" customHeight="1">
      <c r="Q119" s="2" t="str">
        <f>Languages2!B133</f>
        <v>Madagascar</v>
      </c>
      <c r="S119" s="2" t="str">
        <f>INDEX(Languages2!$B$31:$Z$212, MATCH('Job Categories_V2'!Q119,Languages2!$B$31:$B$212,0), MATCH('Job Categories_V2'!$S$14,Languages2!$B$1:$Z$1,0))</f>
        <v>Madagaskar</v>
      </c>
      <c r="U119" s="2" t="str">
        <f>'Drop Downs'!AB105</f>
        <v>MGA</v>
      </c>
    </row>
    <row r="120" spans="17:21" ht="14.15" customHeight="1">
      <c r="Q120" s="2" t="str">
        <f>Languages2!B134</f>
        <v>Malawi</v>
      </c>
      <c r="S120" s="2" t="str">
        <f>INDEX(Languages2!$B$31:$Z$212, MATCH('Job Categories_V2'!Q120,Languages2!$B$31:$B$212,0), MATCH('Job Categories_V2'!$S$14,Languages2!$B$1:$Z$1,0))</f>
        <v>Malawi</v>
      </c>
      <c r="U120" s="2" t="str">
        <f>'Drop Downs'!AB106</f>
        <v>MWK</v>
      </c>
    </row>
    <row r="121" spans="17:21" ht="14.15" customHeight="1">
      <c r="Q121" s="2" t="str">
        <f>Languages2!B135</f>
        <v>Malaysia</v>
      </c>
      <c r="S121" s="2" t="str">
        <f>INDEX(Languages2!$B$31:$Z$212, MATCH('Job Categories_V2'!Q121,Languages2!$B$31:$B$212,0), MATCH('Job Categories_V2'!$S$14,Languages2!$B$1:$Z$1,0))</f>
        <v>Malaysia</v>
      </c>
      <c r="U121" s="2" t="str">
        <f>'Drop Downs'!AB107</f>
        <v>MYR</v>
      </c>
    </row>
    <row r="122" spans="17:21" ht="14.15" customHeight="1">
      <c r="Q122" s="2" t="str">
        <f>Languages2!B136</f>
        <v>Maldives</v>
      </c>
      <c r="S122" s="2" t="str">
        <f>INDEX(Languages2!$B$31:$Z$212, MATCH('Job Categories_V2'!Q122,Languages2!$B$31:$B$212,0), MATCH('Job Categories_V2'!$S$14,Languages2!$B$1:$Z$1,0))</f>
        <v>Maladewa</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Malta</v>
      </c>
      <c r="U124" s="2" t="str">
        <f>'Drop Downs'!AB110</f>
        <v>EUR</v>
      </c>
    </row>
    <row r="125" spans="17:21" ht="14.15" customHeight="1">
      <c r="Q125" s="2" t="str">
        <f>Languages2!B139</f>
        <v>Mauritius</v>
      </c>
      <c r="S125" s="2" t="str">
        <f>INDEX(Languages2!$B$31:$Z$212, MATCH('Job Categories_V2'!Q125,Languages2!$B$31:$B$212,0), MATCH('Job Categories_V2'!$S$14,Languages2!$B$1:$Z$1,0))</f>
        <v>Mauritius</v>
      </c>
      <c r="U125" s="2" t="str">
        <f>'Drop Downs'!AB111</f>
        <v>MUR</v>
      </c>
    </row>
    <row r="126" spans="17:21" ht="14.15" customHeight="1">
      <c r="Q126" s="2" t="str">
        <f>Languages2!B140</f>
        <v>Mexico</v>
      </c>
      <c r="S126" s="2" t="str">
        <f>INDEX(Languages2!$B$31:$Z$212, MATCH('Job Categories_V2'!Q126,Languages2!$B$31:$B$212,0), MATCH('Job Categories_V2'!$S$14,Languages2!$B$1:$Z$1,0))</f>
        <v>Meksiko</v>
      </c>
      <c r="U126" s="2" t="str">
        <f>'Drop Downs'!AB112</f>
        <v>MXN</v>
      </c>
    </row>
    <row r="127" spans="17:21" ht="14.15" customHeight="1">
      <c r="Q127" s="2" t="str">
        <f>Languages2!B141</f>
        <v>Moldova</v>
      </c>
      <c r="S127" s="2" t="str">
        <f>INDEX(Languages2!$B$31:$Z$212, MATCH('Job Categories_V2'!Q127,Languages2!$B$31:$B$212,0), MATCH('Job Categories_V2'!$S$14,Languages2!$B$1:$Z$1,0))</f>
        <v>Moldova</v>
      </c>
      <c r="U127" s="2" t="str">
        <f>'Drop Downs'!AB113</f>
        <v>MDL</v>
      </c>
    </row>
    <row r="128" spans="17:21" ht="14.15" customHeight="1">
      <c r="Q128" s="2" t="str">
        <f>Languages2!B142</f>
        <v>Mongolia</v>
      </c>
      <c r="S128" s="2" t="str">
        <f>INDEX(Languages2!$B$31:$Z$212, MATCH('Job Categories_V2'!Q128,Languages2!$B$31:$B$212,0), MATCH('Job Categories_V2'!$S$14,Languages2!$B$1:$Z$1,0))</f>
        <v>Mongolia</v>
      </c>
      <c r="U128" s="2" t="str">
        <f>'Drop Downs'!AB114</f>
        <v>MNT</v>
      </c>
    </row>
    <row r="129" spans="17:21" ht="14.15" customHeight="1">
      <c r="Q129" s="2" t="str">
        <f>Languages2!B143</f>
        <v>Montenegro</v>
      </c>
      <c r="S129" s="2" t="str">
        <f>INDEX(Languages2!$B$31:$Z$212, MATCH('Job Categories_V2'!Q129,Languages2!$B$31:$B$212,0), MATCH('Job Categories_V2'!$S$14,Languages2!$B$1:$Z$1,0))</f>
        <v>Montenegro</v>
      </c>
      <c r="U129" s="2" t="str">
        <f>'Drop Downs'!AB115</f>
        <v>EUR</v>
      </c>
    </row>
    <row r="130" spans="17:21" ht="14.15" customHeight="1">
      <c r="Q130" s="2" t="str">
        <f>Languages2!B144</f>
        <v>Morocco</v>
      </c>
      <c r="S130" s="2" t="str">
        <f>INDEX(Languages2!$B$31:$Z$212, MATCH('Job Categories_V2'!Q130,Languages2!$B$31:$B$212,0), MATCH('Job Categories_V2'!$S$14,Languages2!$B$1:$Z$1,0))</f>
        <v>Maroko</v>
      </c>
      <c r="U130" s="2" t="str">
        <f>'Drop Downs'!AB116</f>
        <v>MAD</v>
      </c>
    </row>
    <row r="131" spans="17:21" ht="14.15" customHeight="1">
      <c r="Q131" s="2" t="str">
        <f>Languages2!B145</f>
        <v>Mozambique</v>
      </c>
      <c r="S131" s="2" t="str">
        <f>INDEX(Languages2!$B$31:$Z$212, MATCH('Job Categories_V2'!Q131,Languages2!$B$31:$B$212,0), MATCH('Job Categories_V2'!$S$14,Languages2!$B$1:$Z$1,0))</f>
        <v>Mozambik</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Namibia</v>
      </c>
      <c r="U133" s="2" t="str">
        <f>'Drop Downs'!AB119</f>
        <v>NAD</v>
      </c>
    </row>
    <row r="134" spans="17:21" ht="14.15" customHeight="1">
      <c r="Q134" s="2" t="str">
        <f>Languages2!B148</f>
        <v>Nepal</v>
      </c>
      <c r="S134" s="2" t="str">
        <f>INDEX(Languages2!$B$31:$Z$212, MATCH('Job Categories_V2'!Q134,Languages2!$B$31:$B$212,0), MATCH('Job Categories_V2'!$S$14,Languages2!$B$1:$Z$1,0))</f>
        <v>Nepal</v>
      </c>
      <c r="U134" s="2" t="str">
        <f>'Drop Downs'!AB120</f>
        <v>NPR</v>
      </c>
    </row>
    <row r="135" spans="17:21" ht="14.15" customHeight="1">
      <c r="Q135" s="2" t="str">
        <f>Languages2!B149</f>
        <v>Netherlands</v>
      </c>
      <c r="S135" s="2" t="str">
        <f>INDEX(Languages2!$B$31:$Z$212, MATCH('Job Categories_V2'!Q135,Languages2!$B$31:$B$212,0), MATCH('Job Categories_V2'!$S$14,Languages2!$B$1:$Z$1,0))</f>
        <v>Belanda</v>
      </c>
      <c r="U135" s="2" t="str">
        <f>'Drop Downs'!AB121</f>
        <v>EUR</v>
      </c>
    </row>
    <row r="136" spans="17:21" ht="14.15" customHeight="1">
      <c r="Q136" s="2" t="str">
        <f>Languages2!B150</f>
        <v>New Caledonia</v>
      </c>
      <c r="S136" s="2" t="str">
        <f>INDEX(Languages2!$B$31:$Z$212, MATCH('Job Categories_V2'!Q136,Languages2!$B$31:$B$212,0), MATCH('Job Categories_V2'!$S$14,Languages2!$B$1:$Z$1,0))</f>
        <v>Kaledonia Baru</v>
      </c>
      <c r="U136" s="2" t="str">
        <f>'Drop Downs'!AB122</f>
        <v>XPF</v>
      </c>
    </row>
    <row r="137" spans="17:21" ht="14.15" customHeight="1">
      <c r="Q137" s="2" t="str">
        <f>Languages2!B151</f>
        <v>New Zealand</v>
      </c>
      <c r="S137" s="2" t="str">
        <f>INDEX(Languages2!$B$31:$Z$212, MATCH('Job Categories_V2'!Q137,Languages2!$B$31:$B$212,0), MATCH('Job Categories_V2'!$S$14,Languages2!$B$1:$Z$1,0))</f>
        <v>Selandia Baru</v>
      </c>
      <c r="U137" s="2" t="str">
        <f>'Drop Downs'!AB123</f>
        <v>NZD</v>
      </c>
    </row>
    <row r="138" spans="17:21" ht="14.15" customHeight="1">
      <c r="Q138" s="2" t="str">
        <f>Languages2!B152</f>
        <v>Nicaragua</v>
      </c>
      <c r="S138" s="2" t="str">
        <f>INDEX(Languages2!$B$31:$Z$212, MATCH('Job Categories_V2'!Q138,Languages2!$B$31:$B$212,0), MATCH('Job Categories_V2'!$S$14,Languages2!$B$1:$Z$1,0))</f>
        <v>Nikaragua</v>
      </c>
      <c r="U138" s="2" t="str">
        <f>'Drop Downs'!AB124</f>
        <v>NIO</v>
      </c>
    </row>
    <row r="139" spans="17:21" ht="14.15" customHeight="1">
      <c r="Q139" s="2" t="str">
        <f>Languages2!B153</f>
        <v>Niger</v>
      </c>
      <c r="S139" s="2" t="str">
        <f>INDEX(Languages2!$B$31:$Z$212, MATCH('Job Categories_V2'!Q139,Languages2!$B$31:$B$212,0), MATCH('Job Categories_V2'!$S$14,Languages2!$B$1:$Z$1,0))</f>
        <v>Niger</v>
      </c>
      <c r="U139" s="2" t="str">
        <f>'Drop Downs'!AB125</f>
        <v>XOF</v>
      </c>
    </row>
    <row r="140" spans="17:21" ht="14.15" customHeight="1">
      <c r="Q140" s="2" t="str">
        <f>Languages2!B154</f>
        <v>Nigeria</v>
      </c>
      <c r="S140" s="2" t="str">
        <f>INDEX(Languages2!$B$31:$Z$212, MATCH('Job Categories_V2'!Q140,Languages2!$B$31:$B$212,0), MATCH('Job Categories_V2'!$S$14,Languages2!$B$1:$Z$1,0))</f>
        <v>Nigeria</v>
      </c>
      <c r="U140" s="2" t="str">
        <f>'Drop Downs'!AB126</f>
        <v>NGN</v>
      </c>
    </row>
    <row r="141" spans="17:21" ht="14.15" customHeight="1">
      <c r="Q141" s="2" t="str">
        <f>Languages2!B155</f>
        <v>North Macedonia</v>
      </c>
      <c r="S141" s="2" t="str">
        <f>INDEX(Languages2!$B$31:$Z$212, MATCH('Job Categories_V2'!Q141,Languages2!$B$31:$B$212,0), MATCH('Job Categories_V2'!$S$14,Languages2!$B$1:$Z$1,0))</f>
        <v>Macedonia Utara</v>
      </c>
      <c r="U141" s="2" t="str">
        <f>'Drop Downs'!AB127</f>
        <v>MKD</v>
      </c>
    </row>
    <row r="142" spans="17:21" ht="14.15" customHeight="1">
      <c r="Q142" s="2" t="str">
        <f>Languages2!B156</f>
        <v>Norway</v>
      </c>
      <c r="S142" s="2" t="str">
        <f>INDEX(Languages2!$B$31:$Z$212, MATCH('Job Categories_V2'!Q142,Languages2!$B$31:$B$212,0), MATCH('Job Categories_V2'!$S$14,Languages2!$B$1:$Z$1,0))</f>
        <v>Norwegia</v>
      </c>
      <c r="U142" s="2" t="str">
        <f>'Drop Downs'!AB128</f>
        <v>NOK</v>
      </c>
    </row>
    <row r="143" spans="17:21" ht="14.15" customHeight="1">
      <c r="Q143" s="2" t="str">
        <f>Languages2!B157</f>
        <v>Oman</v>
      </c>
      <c r="S143" s="2" t="str">
        <f>INDEX(Languages2!$B$31:$Z$212, MATCH('Job Categories_V2'!Q143,Languages2!$B$31:$B$212,0), MATCH('Job Categories_V2'!$S$14,Languages2!$B$1:$Z$1,0))</f>
        <v>Oman</v>
      </c>
      <c r="U143" s="2" t="str">
        <f>'Drop Downs'!AB129</f>
        <v>OMR</v>
      </c>
    </row>
    <row r="144" spans="17:21" ht="14.15" customHeight="1">
      <c r="Q144" s="2" t="str">
        <f>Languages2!B158</f>
        <v>Pakistan</v>
      </c>
      <c r="S144" s="2" t="str">
        <f>INDEX(Languages2!$B$31:$Z$212, MATCH('Job Categories_V2'!Q144,Languages2!$B$31:$B$212,0), MATCH('Job Categories_V2'!$S$14,Languages2!$B$1:$Z$1,0))</f>
        <v>Pakistan</v>
      </c>
      <c r="U144" s="2" t="str">
        <f>'Drop Downs'!AB130</f>
        <v>PKR</v>
      </c>
    </row>
    <row r="145" spans="17:21" ht="14.15" customHeight="1">
      <c r="Q145" s="2" t="str">
        <f>Languages2!B159</f>
        <v>Panama</v>
      </c>
      <c r="S145" s="2" t="str">
        <f>INDEX(Languages2!$B$31:$Z$212, MATCH('Job Categories_V2'!Q145,Languages2!$B$31:$B$212,0), MATCH('Job Categories_V2'!$S$14,Languages2!$B$1:$Z$1,0))</f>
        <v>Panama</v>
      </c>
      <c r="U145" s="2" t="str">
        <f>'Drop Downs'!AB131</f>
        <v>PAB</v>
      </c>
    </row>
    <row r="146" spans="17:21" ht="14.15" customHeight="1">
      <c r="Q146" s="2" t="str">
        <f>Languages2!B160</f>
        <v>Paraguay</v>
      </c>
      <c r="S146" s="2" t="str">
        <f>INDEX(Languages2!$B$31:$Z$212, MATCH('Job Categories_V2'!Q146,Languages2!$B$31:$B$212,0), MATCH('Job Categories_V2'!$S$14,Languages2!$B$1:$Z$1,0))</f>
        <v>Paraguay</v>
      </c>
      <c r="U146" s="2" t="str">
        <f>'Drop Downs'!AB132</f>
        <v>PYG</v>
      </c>
    </row>
    <row r="147" spans="17:21" ht="14.15" customHeight="1">
      <c r="Q147" s="2" t="str">
        <f>Languages2!B161</f>
        <v>Peru</v>
      </c>
      <c r="S147" s="2" t="str">
        <f>INDEX(Languages2!$B$31:$Z$212, MATCH('Job Categories_V2'!Q147,Languages2!$B$31:$B$212,0), MATCH('Job Categories_V2'!$S$14,Languages2!$B$1:$Z$1,0))</f>
        <v>Peru</v>
      </c>
      <c r="U147" s="2" t="str">
        <f>'Drop Downs'!AB133</f>
        <v>PEN</v>
      </c>
    </row>
    <row r="148" spans="17:21" ht="14.15" customHeight="1">
      <c r="Q148" s="2" t="str">
        <f>Languages2!B162</f>
        <v>Philippines</v>
      </c>
      <c r="S148" s="2" t="str">
        <f>INDEX(Languages2!$B$31:$Z$212, MATCH('Job Categories_V2'!Q148,Languages2!$B$31:$B$212,0), MATCH('Job Categories_V2'!$S$14,Languages2!$B$1:$Z$1,0))</f>
        <v>Filipina</v>
      </c>
      <c r="U148" s="2" t="str">
        <f>'Drop Downs'!AB134</f>
        <v>PHP</v>
      </c>
    </row>
    <row r="149" spans="17:21" ht="14.15" customHeight="1">
      <c r="Q149" s="2" t="str">
        <f>Languages2!B163</f>
        <v>Poland</v>
      </c>
      <c r="S149" s="2" t="str">
        <f>INDEX(Languages2!$B$31:$Z$212, MATCH('Job Categories_V2'!Q149,Languages2!$B$31:$B$212,0), MATCH('Job Categories_V2'!$S$14,Languages2!$B$1:$Z$1,0))</f>
        <v>Polandia</v>
      </c>
      <c r="U149" s="2" t="str">
        <f>'Drop Downs'!AB135</f>
        <v>PLN</v>
      </c>
    </row>
    <row r="150" spans="17:21" ht="14.15" customHeight="1">
      <c r="Q150" s="2" t="str">
        <f>Languages2!B164</f>
        <v>Portugal</v>
      </c>
      <c r="S150" s="2" t="str">
        <f>INDEX(Languages2!$B$31:$Z$212, MATCH('Job Categories_V2'!Q150,Languages2!$B$31:$B$212,0), MATCH('Job Categories_V2'!$S$14,Languages2!$B$1:$Z$1,0))</f>
        <v>Portugal</v>
      </c>
      <c r="U150" s="2" t="str">
        <f>'Drop Downs'!AB136</f>
        <v>EUR</v>
      </c>
    </row>
    <row r="151" spans="17:21" ht="14.15" customHeight="1">
      <c r="Q151" s="2" t="str">
        <f>Languages2!B165</f>
        <v>Puerto Rico</v>
      </c>
      <c r="S151" s="2" t="str">
        <f>INDEX(Languages2!$B$31:$Z$212, MATCH('Job Categories_V2'!Q151,Languages2!$B$31:$B$212,0), MATCH('Job Categories_V2'!$S$14,Languages2!$B$1:$Z$1,0))</f>
        <v>Puerto Riko</v>
      </c>
      <c r="U151" s="2" t="str">
        <f>'Drop Downs'!AB137</f>
        <v>USD</v>
      </c>
    </row>
    <row r="152" spans="17:21" ht="14.15" customHeight="1">
      <c r="Q152" s="2" t="str">
        <f>Languages2!B166</f>
        <v>Qatar</v>
      </c>
      <c r="S152" s="2" t="str">
        <f>INDEX(Languages2!$B$31:$Z$212, MATCH('Job Categories_V2'!Q152,Languages2!$B$31:$B$212,0), MATCH('Job Categories_V2'!$S$14,Languages2!$B$1:$Z$1,0))</f>
        <v>Qatar</v>
      </c>
      <c r="U152" s="2" t="str">
        <f>'Drop Downs'!AB138</f>
        <v>QAR</v>
      </c>
    </row>
    <row r="153" spans="17:21" ht="14.15" customHeight="1">
      <c r="Q153" s="2" t="str">
        <f>Languages2!B167</f>
        <v>Reunion</v>
      </c>
      <c r="S153" s="2" t="str">
        <f>INDEX(Languages2!$B$31:$Z$212, MATCH('Job Categories_V2'!Q153,Languages2!$B$31:$B$212,0), MATCH('Job Categories_V2'!$S$14,Languages2!$B$1:$Z$1,0))</f>
        <v>Reunion</v>
      </c>
      <c r="U153" s="2" t="str">
        <f>'Drop Downs'!AB139</f>
        <v>EUR</v>
      </c>
    </row>
    <row r="154" spans="17:21" ht="14.15" customHeight="1">
      <c r="Q154" s="2" t="str">
        <f>Languages2!B168</f>
        <v>Romania</v>
      </c>
      <c r="S154" s="2" t="str">
        <f>INDEX(Languages2!$B$31:$Z$212, MATCH('Job Categories_V2'!Q154,Languages2!$B$31:$B$212,0), MATCH('Job Categories_V2'!$S$14,Languages2!$B$1:$Z$1,0))</f>
        <v>Rumania</v>
      </c>
      <c r="U154" s="2" t="str">
        <f>'Drop Downs'!AB140</f>
        <v>RON</v>
      </c>
    </row>
    <row r="155" spans="17:21" ht="14.15" customHeight="1">
      <c r="Q155" s="2" t="str">
        <f>Languages2!B169</f>
        <v>Russian Federation</v>
      </c>
      <c r="S155" s="2" t="str">
        <f>INDEX(Languages2!$B$31:$Z$212, MATCH('Job Categories_V2'!Q155,Languages2!$B$31:$B$212,0), MATCH('Job Categories_V2'!$S$14,Languages2!$B$1:$Z$1,0))</f>
        <v>Federasi Rusia</v>
      </c>
      <c r="U155" s="2" t="str">
        <f>'Drop Downs'!AB141</f>
        <v>RUB</v>
      </c>
    </row>
    <row r="156" spans="17:21" ht="14.15" customHeight="1">
      <c r="Q156" s="2" t="str">
        <f>Languages2!B170</f>
        <v>Rwanda</v>
      </c>
      <c r="S156" s="2" t="str">
        <f>INDEX(Languages2!$B$31:$Z$212, MATCH('Job Categories_V2'!Q156,Languages2!$B$31:$B$212,0), MATCH('Job Categories_V2'!$S$14,Languages2!$B$1:$Z$1,0))</f>
        <v>Rwanda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Arab Saudi</v>
      </c>
      <c r="U158" s="2" t="str">
        <f>'Drop Downs'!AB144</f>
        <v>SAR</v>
      </c>
    </row>
    <row r="159" spans="17:21" ht="14.15" customHeight="1">
      <c r="Q159" s="2" t="str">
        <f>Languages2!B173</f>
        <v>Senegal</v>
      </c>
      <c r="S159" s="2" t="str">
        <f>INDEX(Languages2!$B$31:$Z$212, MATCH('Job Categories_V2'!Q159,Languages2!$B$31:$B$212,0), MATCH('Job Categories_V2'!$S$14,Languages2!$B$1:$Z$1,0))</f>
        <v>Senegal</v>
      </c>
      <c r="U159" s="2" t="str">
        <f>'Drop Downs'!AB145</f>
        <v>XOF</v>
      </c>
    </row>
    <row r="160" spans="17:21" ht="14.15" customHeight="1">
      <c r="Q160" s="2" t="str">
        <f>Languages2!B174</f>
        <v>Serbia</v>
      </c>
      <c r="S160" s="2" t="str">
        <f>INDEX(Languages2!$B$31:$Z$212, MATCH('Job Categories_V2'!Q160,Languages2!$B$31:$B$212,0), MATCH('Job Categories_V2'!$S$14,Languages2!$B$1:$Z$1,0))</f>
        <v>Serbia</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Sierra Leone</v>
      </c>
      <c r="U162" s="2" t="str">
        <f>'Drop Downs'!AB148</f>
        <v>SLL</v>
      </c>
    </row>
    <row r="163" spans="17:21" ht="14.15" customHeight="1">
      <c r="Q163" s="2" t="str">
        <f>Languages2!B177</f>
        <v>Singapore</v>
      </c>
      <c r="S163" s="2" t="str">
        <f>INDEX(Languages2!$B$31:$Z$212, MATCH('Job Categories_V2'!Q163,Languages2!$B$31:$B$212,0), MATCH('Job Categories_V2'!$S$14,Languages2!$B$1:$Z$1,0))</f>
        <v>Singapura</v>
      </c>
      <c r="U163" s="2" t="str">
        <f>'Drop Downs'!AB149</f>
        <v>SGD</v>
      </c>
    </row>
    <row r="164" spans="17:21" ht="14.15" customHeight="1">
      <c r="Q164" s="2" t="str">
        <f>Languages2!B178</f>
        <v>Slovakia</v>
      </c>
      <c r="S164" s="2" t="str">
        <f>INDEX(Languages2!$B$31:$Z$212, MATCH('Job Categories_V2'!Q164,Languages2!$B$31:$B$212,0), MATCH('Job Categories_V2'!$S$14,Languages2!$B$1:$Z$1,0))</f>
        <v>Slovakia</v>
      </c>
      <c r="U164" s="2" t="str">
        <f>'Drop Downs'!AB150</f>
        <v>EUR</v>
      </c>
    </row>
    <row r="165" spans="17:21" ht="14.15" customHeight="1">
      <c r="Q165" s="2" t="str">
        <f>Languages2!B179</f>
        <v>Slovenia</v>
      </c>
      <c r="S165" s="2" t="str">
        <f>INDEX(Languages2!$B$31:$Z$212, MATCH('Job Categories_V2'!Q165,Languages2!$B$31:$B$212,0), MATCH('Job Categories_V2'!$S$14,Languages2!$B$1:$Z$1,0))</f>
        <v>Slovenia</v>
      </c>
      <c r="U165" s="2" t="str">
        <f>'Drop Downs'!AB151</f>
        <v>EUR</v>
      </c>
    </row>
    <row r="166" spans="17:21" ht="14.15" customHeight="1">
      <c r="Q166" s="2" t="str">
        <f>Languages2!B180</f>
        <v>Solomon Islands</v>
      </c>
      <c r="S166" s="2" t="str">
        <f>INDEX(Languages2!$B$31:$Z$212, MATCH('Job Categories_V2'!Q166,Languages2!$B$31:$B$212,0), MATCH('Job Categories_V2'!$S$14,Languages2!$B$1:$Z$1,0))</f>
        <v>Kepulauan Solomon</v>
      </c>
      <c r="U166" s="2" t="str">
        <f>'Drop Downs'!AB152</f>
        <v>SBD</v>
      </c>
    </row>
    <row r="167" spans="17:21" ht="14.15" customHeight="1">
      <c r="Q167" s="2" t="str">
        <f>Languages2!B181</f>
        <v>Somalia</v>
      </c>
      <c r="S167" s="2" t="str">
        <f>INDEX(Languages2!$B$31:$Z$212, MATCH('Job Categories_V2'!Q167,Languages2!$B$31:$B$212,0), MATCH('Job Categories_V2'!$S$14,Languages2!$B$1:$Z$1,0))</f>
        <v>Somalia</v>
      </c>
      <c r="U167" s="2" t="str">
        <f>'Drop Downs'!AB153</f>
        <v>SOS</v>
      </c>
    </row>
    <row r="168" spans="17:21" ht="14.15" customHeight="1">
      <c r="Q168" s="2" t="str">
        <f>Languages2!B182</f>
        <v>South Africa</v>
      </c>
      <c r="S168" s="2" t="str">
        <f>INDEX(Languages2!$B$31:$Z$212, MATCH('Job Categories_V2'!Q168,Languages2!$B$31:$B$212,0), MATCH('Job Categories_V2'!$S$14,Languages2!$B$1:$Z$1,0))</f>
        <v>Afrika Selatan</v>
      </c>
      <c r="U168" s="2" t="str">
        <f>'Drop Downs'!AB154</f>
        <v>ZAR</v>
      </c>
    </row>
    <row r="169" spans="17:21" ht="14.15" customHeight="1">
      <c r="Q169" s="2" t="str">
        <f>Languages2!B183</f>
        <v>South Sudan</v>
      </c>
      <c r="S169" s="2" t="str">
        <f>INDEX(Languages2!$B$31:$Z$212, MATCH('Job Categories_V2'!Q169,Languages2!$B$31:$B$212,0), MATCH('Job Categories_V2'!$S$14,Languages2!$B$1:$Z$1,0))</f>
        <v>Sudan Selatan</v>
      </c>
      <c r="U169" s="2" t="str">
        <f>'Drop Downs'!AB155</f>
        <v>SDG</v>
      </c>
    </row>
    <row r="170" spans="17:21" ht="14.15" customHeight="1">
      <c r="Q170" s="2" t="str">
        <f>Languages2!B184</f>
        <v>Spain</v>
      </c>
      <c r="S170" s="2" t="str">
        <f>INDEX(Languages2!$B$31:$Z$212, MATCH('Job Categories_V2'!Q170,Languages2!$B$31:$B$212,0), MATCH('Job Categories_V2'!$S$14,Languages2!$B$1:$Z$1,0))</f>
        <v>Spanyol</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Sudan</v>
      </c>
      <c r="U172" s="2" t="str">
        <f>'Drop Downs'!AB158</f>
        <v>SDG</v>
      </c>
    </row>
    <row r="173" spans="17:21" ht="14.15" customHeight="1">
      <c r="Q173" s="2" t="str">
        <f>Languages2!B187</f>
        <v>Eswatini</v>
      </c>
      <c r="S173" s="2" t="str">
        <f>INDEX(Languages2!$B$31:$Z$212, MATCH('Job Categories_V2'!Q173,Languages2!$B$31:$B$212,0), MATCH('Job Categories_V2'!$S$14,Languages2!$B$1:$Z$1,0))</f>
        <v>Eswatini</v>
      </c>
      <c r="U173" s="2" t="str">
        <f>'Drop Downs'!AB159</f>
        <v>SZL</v>
      </c>
    </row>
    <row r="174" spans="17:21" ht="14.15" customHeight="1">
      <c r="Q174" s="2" t="str">
        <f>Languages2!B188</f>
        <v>Sweden</v>
      </c>
      <c r="S174" s="2" t="str">
        <f>INDEX(Languages2!$B$31:$Z$212, MATCH('Job Categories_V2'!Q174,Languages2!$B$31:$B$212,0), MATCH('Job Categories_V2'!$S$14,Languages2!$B$1:$Z$1,0))</f>
        <v>Swedia</v>
      </c>
      <c r="U174" s="2" t="str">
        <f>'Drop Downs'!AB160</f>
        <v>SEK</v>
      </c>
    </row>
    <row r="175" spans="17:21" ht="14.15" customHeight="1">
      <c r="Q175" s="2" t="str">
        <f>Languages2!B189</f>
        <v>Switzerland</v>
      </c>
      <c r="S175" s="2" t="str">
        <f>INDEX(Languages2!$B$31:$Z$212, MATCH('Job Categories_V2'!Q175,Languages2!$B$31:$B$212,0), MATCH('Job Categories_V2'!$S$14,Languages2!$B$1:$Z$1,0))</f>
        <v>Swiss</v>
      </c>
      <c r="U175" s="2" t="str">
        <f>'Drop Downs'!AB161</f>
        <v>CHF</v>
      </c>
    </row>
    <row r="176" spans="17:21" ht="14.15" customHeight="1">
      <c r="Q176" s="2" t="str">
        <f>Languages2!B190</f>
        <v>Syria</v>
      </c>
      <c r="S176" s="2" t="str">
        <f>INDEX(Languages2!$B$31:$Z$212, MATCH('Job Categories_V2'!Q176,Languages2!$B$31:$B$212,0), MATCH('Job Categories_V2'!$S$14,Languages2!$B$1:$Z$1,0))</f>
        <v>Suriah</v>
      </c>
      <c r="U176" s="2" t="str">
        <f>'Drop Downs'!AB162</f>
        <v>SYP</v>
      </c>
    </row>
    <row r="177" spans="17:21" ht="14.15" customHeight="1">
      <c r="Q177" s="2" t="str">
        <f>Languages2!B191</f>
        <v>Taiwan</v>
      </c>
      <c r="S177" s="2" t="str">
        <f>INDEX(Languages2!$B$31:$Z$212, MATCH('Job Categories_V2'!Q177,Languages2!$B$31:$B$212,0), MATCH('Job Categories_V2'!$S$14,Languages2!$B$1:$Z$1,0))</f>
        <v>Taiwan</v>
      </c>
      <c r="U177" s="2" t="str">
        <f>'Drop Downs'!AB163</f>
        <v>TWD</v>
      </c>
    </row>
    <row r="178" spans="17:21" ht="14.15" customHeight="1">
      <c r="Q178" s="2" t="str">
        <f>Languages2!B192</f>
        <v>Tajikistan</v>
      </c>
      <c r="S178" s="2" t="str">
        <f>INDEX(Languages2!$B$31:$Z$212, MATCH('Job Categories_V2'!Q178,Languages2!$B$31:$B$212,0), MATCH('Job Categories_V2'!$S$14,Languages2!$B$1:$Z$1,0))</f>
        <v>Tajikistan</v>
      </c>
      <c r="U178" s="2" t="str">
        <f>'Drop Downs'!AB164</f>
        <v>TJS</v>
      </c>
    </row>
    <row r="179" spans="17:21" ht="14.15" customHeight="1">
      <c r="Q179" s="2" t="str">
        <f>Languages2!B193</f>
        <v>Tanzania</v>
      </c>
      <c r="S179" s="2" t="str">
        <f>INDEX(Languages2!$B$31:$Z$212, MATCH('Job Categories_V2'!Q179,Languages2!$B$31:$B$212,0), MATCH('Job Categories_V2'!$S$14,Languages2!$B$1:$Z$1,0))</f>
        <v>Tanzania</v>
      </c>
      <c r="U179" s="2" t="str">
        <f>'Drop Downs'!AB165</f>
        <v>TZS</v>
      </c>
    </row>
    <row r="180" spans="17:21" ht="14.15" customHeight="1">
      <c r="Q180" s="2" t="str">
        <f>Languages2!B194</f>
        <v>Thailand</v>
      </c>
      <c r="S180" s="2" t="str">
        <f>INDEX(Languages2!$B$31:$Z$212, MATCH('Job Categories_V2'!Q180,Languages2!$B$31:$B$212,0), MATCH('Job Categories_V2'!$S$14,Languages2!$B$1:$Z$1,0))</f>
        <v>Thailand</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Trinidad dan Tobago</v>
      </c>
      <c r="U182" s="2" t="str">
        <f>'Drop Downs'!AB168</f>
        <v>TTD</v>
      </c>
    </row>
    <row r="183" spans="17:21" ht="14.15" customHeight="1">
      <c r="Q183" s="2" t="str">
        <f>Languages2!B197</f>
        <v>Tunisia</v>
      </c>
      <c r="S183" s="2" t="str">
        <f>INDEX(Languages2!$B$31:$Z$212, MATCH('Job Categories_V2'!Q183,Languages2!$B$31:$B$212,0), MATCH('Job Categories_V2'!$S$14,Languages2!$B$1:$Z$1,0))</f>
        <v>Tunisia</v>
      </c>
      <c r="U183" s="2" t="str">
        <f>'Drop Downs'!AB169</f>
        <v>TND</v>
      </c>
    </row>
    <row r="184" spans="17:21" ht="14.15" customHeight="1">
      <c r="Q184" s="2" t="str">
        <f>Languages2!B198</f>
        <v>Turkey</v>
      </c>
      <c r="S184" s="2" t="str">
        <f>INDEX(Languages2!$B$31:$Z$212, MATCH('Job Categories_V2'!Q184,Languages2!$B$31:$B$212,0), MATCH('Job Categories_V2'!$S$14,Languages2!$B$1:$Z$1,0))</f>
        <v>Turki</v>
      </c>
      <c r="U184" s="2" t="str">
        <f>'Drop Downs'!AB170</f>
        <v>TRY</v>
      </c>
    </row>
    <row r="185" spans="17:21" ht="14.15" customHeight="1">
      <c r="Q185" s="2" t="str">
        <f>Languages2!B199</f>
        <v>Turkmenistan</v>
      </c>
      <c r="S185" s="2" t="str">
        <f>INDEX(Languages2!$B$31:$Z$212, MATCH('Job Categories_V2'!Q185,Languages2!$B$31:$B$212,0), MATCH('Job Categories_V2'!$S$14,Languages2!$B$1:$Z$1,0))</f>
        <v>Turkmenistan</v>
      </c>
      <c r="U185" s="2" t="str">
        <f>'Drop Downs'!AB171</f>
        <v>TMT</v>
      </c>
    </row>
    <row r="186" spans="17:21" ht="14.15" customHeight="1">
      <c r="Q186" s="2" t="str">
        <f>Languages2!B200</f>
        <v>Uganda</v>
      </c>
      <c r="S186" s="2" t="str">
        <f>INDEX(Languages2!$B$31:$Z$212, MATCH('Job Categories_V2'!Q186,Languages2!$B$31:$B$212,0), MATCH('Job Categories_V2'!$S$14,Languages2!$B$1:$Z$1,0))</f>
        <v>Uganda</v>
      </c>
      <c r="U186" s="2" t="str">
        <f>'Drop Downs'!AB172</f>
        <v>UGX</v>
      </c>
    </row>
    <row r="187" spans="17:21" ht="14.15" customHeight="1">
      <c r="Q187" s="2" t="str">
        <f>Languages2!B201</f>
        <v>Ukraine</v>
      </c>
      <c r="S187" s="2" t="str">
        <f>INDEX(Languages2!$B$31:$Z$212, MATCH('Job Categories_V2'!Q187,Languages2!$B$31:$B$212,0), MATCH('Job Categories_V2'!$S$14,Languages2!$B$1:$Z$1,0))</f>
        <v>Ukraina</v>
      </c>
      <c r="U187" s="2" t="str">
        <f>'Drop Downs'!AB173</f>
        <v>UAH</v>
      </c>
    </row>
    <row r="188" spans="17:21" ht="14.15" customHeight="1">
      <c r="Q188" s="2" t="str">
        <f>Languages2!B202</f>
        <v>United Arab Emirates</v>
      </c>
      <c r="S188" s="2" t="str">
        <f>INDEX(Languages2!$B$31:$Z$212, MATCH('Job Categories_V2'!Q188,Languages2!$B$31:$B$212,0), MATCH('Job Categories_V2'!$S$14,Languages2!$B$1:$Z$1,0))</f>
        <v>Uni Emirat Arab</v>
      </c>
      <c r="U188" s="2" t="str">
        <f>'Drop Downs'!AB174</f>
        <v>AED</v>
      </c>
    </row>
    <row r="189" spans="17:21" ht="14.15" customHeight="1">
      <c r="Q189" s="2" t="str">
        <f>Languages2!B203</f>
        <v>United Kingdom</v>
      </c>
      <c r="S189" s="2" t="str">
        <f>INDEX(Languages2!$B$31:$Z$212, MATCH('Job Categories_V2'!Q189,Languages2!$B$31:$B$212,0), MATCH('Job Categories_V2'!$S$14,Languages2!$B$1:$Z$1,0))</f>
        <v>Britania Raya (UK)</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Amerika Serikat</v>
      </c>
      <c r="U190" s="2" t="str">
        <f>'Drop Downs'!AB176</f>
        <v>USD</v>
      </c>
    </row>
    <row r="191" spans="17:21" ht="14.15" customHeight="1">
      <c r="Q191" s="2" t="str">
        <f>Languages2!B205</f>
        <v>Uruguay</v>
      </c>
      <c r="S191" s="2" t="str">
        <f>INDEX(Languages2!$B$31:$Z$212, MATCH('Job Categories_V2'!Q191,Languages2!$B$31:$B$212,0), MATCH('Job Categories_V2'!$S$14,Languages2!$B$1:$Z$1,0))</f>
        <v>Uruguay</v>
      </c>
      <c r="U191" s="2" t="str">
        <f>'Drop Downs'!AB177</f>
        <v>UYU</v>
      </c>
    </row>
    <row r="192" spans="17:21" ht="14.15" customHeight="1">
      <c r="Q192" s="2" t="str">
        <f>Languages2!B206</f>
        <v>Uzbekistan</v>
      </c>
      <c r="S192" s="2" t="str">
        <f>INDEX(Languages2!$B$31:$Z$212, MATCH('Job Categories_V2'!Q192,Languages2!$B$31:$B$212,0), MATCH('Job Categories_V2'!$S$14,Languages2!$B$1:$Z$1,0))</f>
        <v>Uzbekistan</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Vietnam</v>
      </c>
      <c r="U194" s="2" t="str">
        <f>'Drop Downs'!AB180</f>
        <v>VND</v>
      </c>
    </row>
    <row r="195" spans="17:21" ht="14.15" customHeight="1">
      <c r="Q195" s="2" t="str">
        <f>Languages2!B209</f>
        <v>Yemen</v>
      </c>
      <c r="S195" s="2" t="str">
        <f>INDEX(Languages2!$B$31:$Z$212, MATCH('Job Categories_V2'!Q195,Languages2!$B$31:$B$212,0), MATCH('Job Categories_V2'!$S$14,Languages2!$B$1:$Z$1,0))</f>
        <v>Yaman</v>
      </c>
      <c r="U195" s="2" t="str">
        <f>'Drop Downs'!AB181</f>
        <v>YER</v>
      </c>
    </row>
    <row r="196" spans="17:21" ht="14.15" customHeight="1">
      <c r="Q196" s="2" t="str">
        <f>Languages2!B210</f>
        <v>Zambia</v>
      </c>
      <c r="S196" s="2" t="str">
        <f>INDEX(Languages2!$B$31:$Z$212, MATCH('Job Categories_V2'!Q196,Languages2!$B$31:$B$212,0), MATCH('Job Categories_V2'!$S$14,Languages2!$B$1:$Z$1,0))</f>
        <v>Zambia</v>
      </c>
      <c r="U196" s="2" t="str">
        <f>'Drop Downs'!AB182</f>
        <v>ZMW</v>
      </c>
    </row>
    <row r="197" spans="17:21" ht="14.15" customHeight="1">
      <c r="Q197" s="2" t="str">
        <f>Languages2!B211</f>
        <v>Zimbabwe</v>
      </c>
      <c r="S197" s="2" t="str">
        <f>INDEX(Languages2!$B$31:$Z$212, MATCH('Job Categories_V2'!Q197,Languages2!$B$31:$B$212,0), MATCH('Job Categories_V2'!$S$14,Languages2!$B$1:$Z$1,0))</f>
        <v>Zimbabwe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Jumlah Pekerja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Kawasan Kerja: </v>
      </c>
      <c r="C3" s="761"/>
      <c r="D3" s="761"/>
      <c r="E3" s="762"/>
      <c r="F3" s="763"/>
      <c r="G3" s="764" t="str">
        <f>INDEX(Languages1!$C$1:$AB$1998,MATCH('Number of Workers_V2'!G2,Languages1!$C$1:$C$1998,0),MATCH('1'!$C$5,Languages1!$C$1:$AB$1,0))&amp;": "&amp;'3'!F7</f>
        <v xml:space="preserve">Kawasan Kerja: </v>
      </c>
      <c r="H3" s="765"/>
      <c r="I3" s="765"/>
      <c r="J3" s="766"/>
      <c r="K3" s="763"/>
      <c r="L3" s="764" t="str">
        <f>INDEX(Languages1!$C$1:$AB$1998,MATCH('Number of Workers_V2'!L2,Languages1!$C$1:$C$1998,0),MATCH('1'!$C$5,Languages1!$C$1:$AB$1,0))&amp;": "&amp;'3'!H7</f>
        <v xml:space="preserve">Kawasan Kerja: </v>
      </c>
      <c r="M3" s="765"/>
      <c r="N3" s="765"/>
      <c r="O3" s="766"/>
      <c r="P3" s="763"/>
      <c r="Q3" s="764" t="str">
        <f>INDEX(Languages1!$C$1:$AB$1998,MATCH('Number of Workers_V2'!Q2,Languages1!$C$1:$C$1998,0),MATCH('1'!$C$5,Languages1!$C$1:$AB$1,0))&amp;": "&amp;'3'!J7</f>
        <v xml:space="preserve">Kawasan Kerja: </v>
      </c>
      <c r="R3" s="765"/>
      <c r="S3" s="765"/>
      <c r="T3" s="766"/>
      <c r="U3" s="763"/>
      <c r="V3" s="764" t="str">
        <f>INDEX(Languages1!$C$1:$AB$1998,MATCH('Number of Workers_V2'!V2,Languages1!$C$1:$C$1998,0),MATCH('1'!$C$5,Languages1!$C$1:$AB$1,0))&amp;": "&amp;'3'!L7</f>
        <v xml:space="preserve">Kawasan Kerja: </v>
      </c>
      <c r="W3" s="765"/>
      <c r="X3" s="765"/>
      <c r="Y3" s="766"/>
      <c r="Z3" s="767"/>
      <c r="AA3" s="760" t="str">
        <f>INDEX(Languages1!$C$1:$AB$1998,MATCH('Number of Workers_V2'!AA2,Languages1!$C$1:$C$1998,0),MATCH('1'!$C$5,Languages1!$C$1:$AB$1,0))&amp;": "&amp;'3'!N7</f>
        <v xml:space="preserve">Kawasan Kerja: </v>
      </c>
      <c r="AB3" s="761"/>
      <c r="AC3" s="761"/>
      <c r="AD3" s="762"/>
      <c r="AF3" s="1138" t="str">
        <f>'Number of Workers_V2'!AJ2</f>
        <v>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v>
      </c>
      <c r="AG3" s="1138"/>
      <c r="AH3" s="1138"/>
      <c r="AI3" s="1138"/>
      <c r="AJ3" s="1138"/>
      <c r="AK3" s="1138"/>
      <c r="AL3" s="1138"/>
      <c r="AM3" s="1138"/>
    </row>
    <row r="4" spans="1:39" ht="27">
      <c r="B4" s="769" t="str">
        <f>INDEX(Languages1!$C$1:$AB$1998,MATCH('Number of Workers_V2'!B4,Languages1!$C$1:$C$1998,0),MATCH('1'!$C$5,Languages1!$C$1:$AB$1,0))</f>
        <v>Kategori Kerja</v>
      </c>
      <c r="C4" s="770" t="str">
        <f>INDEX(Languages1!$C$1:$AB$1998,MATCH('Number of Workers_V2'!C4,Languages1!$C$1:$C$1998,0),MATCH('1'!$C$5,Languages1!$C$1:$AB$1,0))</f>
        <v>Gender</v>
      </c>
      <c r="D4" s="769" t="str">
        <f>INDEX(Languages1!$C$1:$AB$1998,MATCH('Number of Workers_V2'!D4,Languages1!$C$1:$C$1998,0),MATCH('1'!$C$5,Languages1!$C$1:$AB$1,0))</f>
        <v>#</v>
      </c>
      <c r="E4" s="769" t="str">
        <f>INDEX(Languages1!$C$1:$AB$1998,MATCH('Number of Workers_V2'!E4,Languages1!$C$1:$C$1998,0),MATCH('1'!$C$5,Languages1!$C$1:$AB$1,0))</f>
        <v>Total pekerja</v>
      </c>
      <c r="F4" s="763"/>
      <c r="G4" s="563" t="str">
        <f>INDEX(Languages1!$C$1:$AB$1998,MATCH('Number of Workers_V2'!G4,Languages1!$C$1:$C$1998,0),MATCH('1'!$C$5,Languages1!$C$1:$AB$1,0))</f>
        <v>Kategori Kerja</v>
      </c>
      <c r="H4" s="771" t="str">
        <f>INDEX(Languages1!$C$1:$AB$1998,MATCH('Number of Workers_V2'!H4,Languages1!$C$1:$C$1998,0),MATCH('1'!$C$5,Languages1!$C$1:$AB$1,0))</f>
        <v>Gender</v>
      </c>
      <c r="I4" s="563" t="str">
        <f>INDEX(Languages1!$C$1:$AB$1998,MATCH('Number of Workers_V2'!I4,Languages1!$C$1:$C$1998,0),MATCH('1'!$C$5,Languages1!$C$1:$AB$1,0))</f>
        <v>#</v>
      </c>
      <c r="J4" s="563" t="str">
        <f>INDEX(Languages1!$C$1:$AB$1998,MATCH('Number of Workers_V2'!J4,Languages1!$C$1:$C$1998,0),MATCH('1'!$C$5,Languages1!$C$1:$AB$1,0))</f>
        <v>Total pekerja</v>
      </c>
      <c r="K4" s="763"/>
      <c r="L4" s="563" t="str">
        <f>INDEX(Languages1!$C$1:$AB$1998,MATCH('Number of Workers_V2'!L4,Languages1!$C$1:$C$1998,0),MATCH('1'!$C$5,Languages1!$C$1:$AB$1,0))</f>
        <v>Kategori Kerja</v>
      </c>
      <c r="M4" s="771" t="str">
        <f>INDEX(Languages1!$C$1:$AB$1998,MATCH('Number of Workers_V2'!M4,Languages1!$C$1:$C$1998,0),MATCH('1'!$C$5,Languages1!$C$1:$AB$1,0))</f>
        <v>Gender</v>
      </c>
      <c r="N4" s="563" t="str">
        <f>INDEX(Languages1!$C$1:$AB$1998,MATCH('Number of Workers_V2'!N4,Languages1!$C$1:$C$1998,0),MATCH('1'!$C$5,Languages1!$C$1:$AB$1,0))</f>
        <v>#</v>
      </c>
      <c r="O4" s="563" t="str">
        <f>INDEX(Languages1!$C$1:$AB$1998,MATCH('Number of Workers_V2'!O4,Languages1!$C$1:$C$1998,0),MATCH('1'!$C$5,Languages1!$C$1:$AB$1,0))</f>
        <v>Total pekerja</v>
      </c>
      <c r="P4" s="763"/>
      <c r="Q4" s="563" t="str">
        <f>INDEX(Languages1!$C$1:$AB$1998,MATCH('Number of Workers_V2'!Q4,Languages1!$C$1:$C$1998,0),MATCH('1'!$C$5,Languages1!$C$1:$AB$1,0))</f>
        <v>Kategori Kerja</v>
      </c>
      <c r="R4" s="771" t="str">
        <f>INDEX(Languages1!$C$1:$AB$1998,MATCH('Number of Workers_V2'!R4,Languages1!$C$1:$C$1998,0),MATCH('1'!$C$5,Languages1!$C$1:$AB$1,0))</f>
        <v>Gender</v>
      </c>
      <c r="S4" s="563" t="str">
        <f>INDEX(Languages1!$C$1:$AB$1998,MATCH('Number of Workers_V2'!S4,Languages1!$C$1:$C$1998,0),MATCH('1'!$C$5,Languages1!$C$1:$AB$1,0))</f>
        <v>#</v>
      </c>
      <c r="T4" s="563" t="str">
        <f>INDEX(Languages1!$C$1:$AB$1998,MATCH('Number of Workers_V2'!T4,Languages1!$C$1:$C$1998,0),MATCH('1'!$C$5,Languages1!$C$1:$AB$1,0))</f>
        <v>Total pekerja</v>
      </c>
      <c r="U4" s="763"/>
      <c r="V4" s="563" t="str">
        <f>INDEX(Languages1!$C$1:$AB$1998,MATCH('Number of Workers_V2'!V4,Languages1!$C$1:$C$1998,0),MATCH('1'!$C$5,Languages1!$C$1:$AB$1,0))</f>
        <v>Kategori Kerja</v>
      </c>
      <c r="W4" s="771" t="str">
        <f>INDEX(Languages1!$C$1:$AB$1998,MATCH('Number of Workers_V2'!W4,Languages1!$C$1:$C$1998,0),MATCH('1'!$C$5,Languages1!$C$1:$AB$1,0))</f>
        <v>Gender</v>
      </c>
      <c r="X4" s="563" t="str">
        <f>INDEX(Languages1!$C$1:$AB$1998,MATCH('Number of Workers_V2'!X4,Languages1!$C$1:$C$1998,0),MATCH('1'!$C$5,Languages1!$C$1:$AB$1,0))</f>
        <v>#</v>
      </c>
      <c r="Y4" s="563" t="str">
        <f>INDEX(Languages1!$C$1:$AB$1998,MATCH('Number of Workers_V2'!Y4,Languages1!$C$1:$C$1998,0),MATCH('1'!$C$5,Languages1!$C$1:$AB$1,0))</f>
        <v>Total pekerja</v>
      </c>
      <c r="Z4" s="767"/>
      <c r="AA4" s="769" t="str">
        <f>INDEX(Languages1!$C$1:$AB$1998,MATCH('Number of Workers_V2'!AA4,Languages1!$C$1:$C$1998,0),MATCH('1'!$C$5,Languages1!$C$1:$AB$1,0))</f>
        <v>Kategori Kerja</v>
      </c>
      <c r="AB4" s="770" t="str">
        <f>INDEX(Languages1!$C$1:$AB$1998,MATCH('Number of Workers_V2'!AB4,Languages1!$C$1:$C$1998,0),MATCH('1'!$C$5,Languages1!$C$1:$AB$1,0))</f>
        <v>Gender</v>
      </c>
      <c r="AC4" s="769" t="str">
        <f>INDEX(Languages1!$C$1:$AB$1998,MATCH('Number of Workers_V2'!AC4,Languages1!$C$1:$C$1998,0),MATCH('1'!$C$5,Languages1!$C$1:$AB$1,0))</f>
        <v>#</v>
      </c>
      <c r="AD4" s="769" t="str">
        <f>INDEX(Languages1!$C$1:$AB$1998,MATCH('Number of Workers_V2'!AD4,Languages1!$C$1:$C$1998,0),MATCH('1'!$C$5,Languages1!$C$1:$AB$1,0))</f>
        <v>Total pekerja</v>
      </c>
      <c r="AF4" s="1138"/>
      <c r="AG4" s="1138"/>
      <c r="AH4" s="1138"/>
      <c r="AI4" s="1138"/>
      <c r="AJ4" s="1138"/>
      <c r="AK4" s="1138"/>
      <c r="AL4" s="1138"/>
      <c r="AM4" s="1138"/>
    </row>
    <row r="5" spans="1:39" ht="13.5">
      <c r="B5" s="1163">
        <f>'3'!D10</f>
        <v>0</v>
      </c>
      <c r="C5" s="772" t="str">
        <f>INDEX(Languages1!$C$1:$AB$1998,MATCH('Number of Workers_V2'!C5,Languages1!$C$1:$C$1998,0),MATCH('1'!$C$5,Languages1!$C$1:$AB$1,0))</f>
        <v>Laki-laki</v>
      </c>
      <c r="D5" s="773"/>
      <c r="E5" s="1161" t="str">
        <f>IF(SUM(D5:D6)=0," ",(SUM(D5:D6)))</f>
        <v xml:space="preserve"> </v>
      </c>
      <c r="F5" s="774"/>
      <c r="G5" s="1160">
        <f>'3'!F10</f>
        <v>0</v>
      </c>
      <c r="H5" s="775" t="str">
        <f>INDEX(Languages1!$C$1:$AB$1998,MATCH('Number of Workers_V2'!H5,Languages1!$C$1:$C$1998,0),MATCH('1'!$C$5,Languages1!$C$1:$AB$1,0))</f>
        <v>Laki-laki</v>
      </c>
      <c r="I5" s="773"/>
      <c r="J5" s="1152" t="str">
        <f>IF(SUM(I5:I6)=0," ",(SUM(I5:I6)))</f>
        <v xml:space="preserve"> </v>
      </c>
      <c r="K5" s="774"/>
      <c r="L5" s="1160">
        <f>'3'!H10</f>
        <v>0</v>
      </c>
      <c r="M5" s="775" t="str">
        <f>INDEX(Languages1!$C$1:$AB$1998,MATCH('Number of Workers_V2'!M5,Languages1!$C$1:$C$1998,0),MATCH('1'!$C$5,Languages1!$C$1:$AB$1,0))</f>
        <v>Laki-laki</v>
      </c>
      <c r="N5" s="773"/>
      <c r="O5" s="1152" t="str">
        <f>IF(SUM(N5:N6)=0," ",(SUM(N5:N6)))</f>
        <v xml:space="preserve"> </v>
      </c>
      <c r="P5" s="774"/>
      <c r="Q5" s="1160">
        <f>'3'!J10</f>
        <v>0</v>
      </c>
      <c r="R5" s="775" t="str">
        <f>INDEX(Languages1!$C$1:$AB$1998,MATCH('Number of Workers_V2'!R5,Languages1!$C$1:$C$1998,0),MATCH('1'!$C$5,Languages1!$C$1:$AB$1,0))</f>
        <v>Laki-laki</v>
      </c>
      <c r="S5" s="773"/>
      <c r="T5" s="1152" t="str">
        <f>IF(SUM(S5:S6)=0," ",(SUM(S5:S6)))</f>
        <v xml:space="preserve"> </v>
      </c>
      <c r="U5" s="774"/>
      <c r="V5" s="1160">
        <f>'3'!L10</f>
        <v>0</v>
      </c>
      <c r="W5" s="775" t="str">
        <f>INDEX(Languages1!$C$1:$AB$1998,MATCH('Number of Workers_V2'!W5,Languages1!$C$1:$C$1998,0),MATCH('1'!$C$5,Languages1!$C$1:$AB$1,0))</f>
        <v>Laki-laki</v>
      </c>
      <c r="X5" s="773"/>
      <c r="Y5" s="1152" t="str">
        <f>IF(SUM(X5:X6)=0," ",(SUM(X5:X6)))</f>
        <v xml:space="preserve"> </v>
      </c>
      <c r="Z5" s="592"/>
      <c r="AA5" s="1160">
        <f>'3'!N10</f>
        <v>0</v>
      </c>
      <c r="AB5" s="775" t="str">
        <f>INDEX(Languages1!$C$1:$AB$1998,MATCH('Number of Workers_V2'!AB5,Languages1!$C$1:$C$1998,0),MATCH('1'!$C$5,Languages1!$C$1:$AB$1,0))</f>
        <v>Laki-laki</v>
      </c>
      <c r="AC5" s="773"/>
      <c r="AD5" s="1152" t="str">
        <f>IF(SUM(AC5:AC6)=0," ",(SUM(AC5:AC6)))</f>
        <v xml:space="preserve"> </v>
      </c>
      <c r="AE5" s="592"/>
      <c r="AF5" s="1138"/>
      <c r="AG5" s="1138"/>
      <c r="AH5" s="1138"/>
      <c r="AI5" s="1138"/>
      <c r="AJ5" s="1138"/>
      <c r="AK5" s="1138"/>
      <c r="AL5" s="1138"/>
      <c r="AM5" s="1138"/>
    </row>
    <row r="6" spans="1:39" ht="13.5">
      <c r="B6" s="1164"/>
      <c r="C6" s="776" t="str">
        <f>INDEX(Languages1!$C$1:$AB$1998,MATCH('Number of Workers_V2'!C6,Languages1!$C$1:$C$1998,0),MATCH('1'!$C$5,Languages1!$C$1:$AB$1,0))</f>
        <v>Perempuan</v>
      </c>
      <c r="D6" s="777"/>
      <c r="E6" s="1161"/>
      <c r="F6" s="774"/>
      <c r="G6" s="1150"/>
      <c r="H6" s="778" t="str">
        <f>INDEX(Languages1!$C$1:$AB$1998,MATCH('Number of Workers_V2'!H6,Languages1!$C$1:$C$1998,0),MATCH('1'!$C$5,Languages1!$C$1:$AB$1,0))</f>
        <v>Perempuan</v>
      </c>
      <c r="I6" s="777"/>
      <c r="J6" s="1152"/>
      <c r="K6" s="774"/>
      <c r="L6" s="1150"/>
      <c r="M6" s="778" t="str">
        <f>INDEX(Languages1!$C$1:$AB$1998,MATCH('Number of Workers_V2'!M6,Languages1!$C$1:$C$1998,0),MATCH('1'!$C$5,Languages1!$C$1:$AB$1,0))</f>
        <v>Perempuan</v>
      </c>
      <c r="N6" s="777"/>
      <c r="O6" s="1152"/>
      <c r="P6" s="774"/>
      <c r="Q6" s="1150"/>
      <c r="R6" s="778" t="str">
        <f>INDEX(Languages1!$C$1:$AB$1998,MATCH('Number of Workers_V2'!R6,Languages1!$C$1:$C$1998,0),MATCH('1'!$C$5,Languages1!$C$1:$AB$1,0))</f>
        <v>Perempuan</v>
      </c>
      <c r="S6" s="777"/>
      <c r="T6" s="1152"/>
      <c r="U6" s="774"/>
      <c r="V6" s="1150"/>
      <c r="W6" s="778" t="str">
        <f>INDEX(Languages1!$C$1:$AB$1998,MATCH('Number of Workers_V2'!W6,Languages1!$C$1:$C$1998,0),MATCH('1'!$C$5,Languages1!$C$1:$AB$1,0))</f>
        <v>Perempuan</v>
      </c>
      <c r="X6" s="777"/>
      <c r="Y6" s="1152"/>
      <c r="Z6" s="592"/>
      <c r="AA6" s="1150"/>
      <c r="AB6" s="778" t="str">
        <f>INDEX(Languages1!$C$1:$AB$1998,MATCH('Number of Workers_V2'!AB6,Languages1!$C$1:$C$1998,0),MATCH('1'!$C$5,Languages1!$C$1:$AB$1,0))</f>
        <v>Perempuan</v>
      </c>
      <c r="AC6" s="777"/>
      <c r="AD6" s="1152"/>
      <c r="AE6" s="592"/>
      <c r="AF6" s="1138"/>
      <c r="AG6" s="1138"/>
      <c r="AH6" s="1138"/>
      <c r="AI6" s="1138"/>
      <c r="AJ6" s="1138"/>
      <c r="AK6" s="1138"/>
      <c r="AL6" s="1138"/>
      <c r="AM6" s="1138"/>
    </row>
    <row r="7" spans="1:39" ht="13.5">
      <c r="B7" s="1162">
        <f>'3'!D11</f>
        <v>0</v>
      </c>
      <c r="C7" s="772" t="str">
        <f>INDEX(Languages1!$C$1:$AB$1998,MATCH('Number of Workers_V2'!C7,Languages1!$C$1:$C$1998,0),MATCH('1'!$C$5,Languages1!$C$1:$AB$1,0))</f>
        <v>Laki-laki</v>
      </c>
      <c r="D7" s="779"/>
      <c r="E7" s="1161" t="str">
        <f>IF(SUM(D7:D8)=0," ",(SUM(D7:D8)))</f>
        <v xml:space="preserve"> </v>
      </c>
      <c r="F7" s="774"/>
      <c r="G7" s="1150">
        <f>'3'!F11</f>
        <v>0</v>
      </c>
      <c r="H7" s="775" t="str">
        <f>INDEX(Languages1!$C$1:$AB$1998,MATCH('Number of Workers_V2'!H7,Languages1!$C$1:$C$1998,0),MATCH('1'!$C$5,Languages1!$C$1:$AB$1,0))</f>
        <v>Laki-laki</v>
      </c>
      <c r="I7" s="779"/>
      <c r="J7" s="1152" t="str">
        <f>IF(SUM(I7:I8)=0," ",(SUM(I7:I8)))</f>
        <v xml:space="preserve"> </v>
      </c>
      <c r="K7" s="774"/>
      <c r="L7" s="1150">
        <f>'3'!H11</f>
        <v>0</v>
      </c>
      <c r="M7" s="775" t="str">
        <f>INDEX(Languages1!$C$1:$AB$1998,MATCH('Number of Workers_V2'!M7,Languages1!$C$1:$C$1998,0),MATCH('1'!$C$5,Languages1!$C$1:$AB$1,0))</f>
        <v>Laki-laki</v>
      </c>
      <c r="N7" s="779"/>
      <c r="O7" s="1152" t="str">
        <f>IF(SUM(N7:N8)=0," ",(SUM(N7:N8)))</f>
        <v xml:space="preserve"> </v>
      </c>
      <c r="P7" s="774"/>
      <c r="Q7" s="1150">
        <f>'3'!J11</f>
        <v>0</v>
      </c>
      <c r="R7" s="775" t="str">
        <f>INDEX(Languages1!$C$1:$AB$1998,MATCH('Number of Workers_V2'!R7,Languages1!$C$1:$C$1998,0),MATCH('1'!$C$5,Languages1!$C$1:$AB$1,0))</f>
        <v>Laki-laki</v>
      </c>
      <c r="S7" s="779"/>
      <c r="T7" s="1152" t="str">
        <f>IF(SUM(S7:S8)=0," ",(SUM(S7:S8)))</f>
        <v xml:space="preserve"> </v>
      </c>
      <c r="U7" s="774"/>
      <c r="V7" s="1150">
        <f>'3'!L11</f>
        <v>0</v>
      </c>
      <c r="W7" s="775" t="str">
        <f>INDEX(Languages1!$C$1:$AB$1998,MATCH('Number of Workers_V2'!W7,Languages1!$C$1:$C$1998,0),MATCH('1'!$C$5,Languages1!$C$1:$AB$1,0))</f>
        <v>Laki-laki</v>
      </c>
      <c r="X7" s="779"/>
      <c r="Y7" s="1152" t="str">
        <f>IF(SUM(X7:X8)=0," ",(SUM(X7:X8)))</f>
        <v xml:space="preserve"> </v>
      </c>
      <c r="Z7" s="592"/>
      <c r="AA7" s="1150">
        <f>'3'!N11</f>
        <v>0</v>
      </c>
      <c r="AB7" s="775" t="str">
        <f>INDEX(Languages1!$C$1:$AB$1998,MATCH('Number of Workers_V2'!AB7,Languages1!$C$1:$C$1998,0),MATCH('1'!$C$5,Languages1!$C$1:$AB$1,0))</f>
        <v>Laki-laki</v>
      </c>
      <c r="AC7" s="779"/>
      <c r="AD7" s="1152" t="str">
        <f>IF(SUM(AC7:AC8)=0," ",(SUM(AC7:AC8)))</f>
        <v xml:space="preserve"> </v>
      </c>
      <c r="AE7" s="592"/>
      <c r="AF7" s="1138"/>
      <c r="AG7" s="1138"/>
      <c r="AH7" s="1138"/>
      <c r="AI7" s="1138"/>
      <c r="AJ7" s="1138"/>
      <c r="AK7" s="1138"/>
      <c r="AL7" s="1138"/>
      <c r="AM7" s="1138"/>
    </row>
    <row r="8" spans="1:39" ht="13.5">
      <c r="B8" s="1157"/>
      <c r="C8" s="776" t="str">
        <f>INDEX(Languages1!$C$1:$AB$1998,MATCH('Number of Workers_V2'!C8,Languages1!$C$1:$C$1998,0),MATCH('1'!$C$5,Languages1!$C$1:$AB$1,0))</f>
        <v>Perempuan</v>
      </c>
      <c r="D8" s="777"/>
      <c r="E8" s="1161"/>
      <c r="F8" s="774"/>
      <c r="G8" s="1150"/>
      <c r="H8" s="778" t="str">
        <f>INDEX(Languages1!$C$1:$AB$1998,MATCH('Number of Workers_V2'!H8,Languages1!$C$1:$C$1998,0),MATCH('1'!$C$5,Languages1!$C$1:$AB$1,0))</f>
        <v>Perempuan</v>
      </c>
      <c r="I8" s="777"/>
      <c r="J8" s="1152"/>
      <c r="K8" s="774"/>
      <c r="L8" s="1150"/>
      <c r="M8" s="778" t="str">
        <f>INDEX(Languages1!$C$1:$AB$1998,MATCH('Number of Workers_V2'!M8,Languages1!$C$1:$C$1998,0),MATCH('1'!$C$5,Languages1!$C$1:$AB$1,0))</f>
        <v>Perempuan</v>
      </c>
      <c r="N8" s="777"/>
      <c r="O8" s="1152"/>
      <c r="P8" s="774"/>
      <c r="Q8" s="1150"/>
      <c r="R8" s="778" t="str">
        <f>INDEX(Languages1!$C$1:$AB$1998,MATCH('Number of Workers_V2'!R8,Languages1!$C$1:$C$1998,0),MATCH('1'!$C$5,Languages1!$C$1:$AB$1,0))</f>
        <v>Perempuan</v>
      </c>
      <c r="S8" s="777"/>
      <c r="T8" s="1152"/>
      <c r="U8" s="774"/>
      <c r="V8" s="1150"/>
      <c r="W8" s="778" t="str">
        <f>INDEX(Languages1!$C$1:$AB$1998,MATCH('Number of Workers_V2'!W8,Languages1!$C$1:$C$1998,0),MATCH('1'!$C$5,Languages1!$C$1:$AB$1,0))</f>
        <v>Perempuan</v>
      </c>
      <c r="X8" s="777"/>
      <c r="Y8" s="1152"/>
      <c r="Z8" s="592"/>
      <c r="AA8" s="1150"/>
      <c r="AB8" s="778" t="str">
        <f>INDEX(Languages1!$C$1:$AB$1998,MATCH('Number of Workers_V2'!AB8,Languages1!$C$1:$C$1998,0),MATCH('1'!$C$5,Languages1!$C$1:$AB$1,0))</f>
        <v>Perempuan</v>
      </c>
      <c r="AC8" s="777"/>
      <c r="AD8" s="1152"/>
      <c r="AE8" s="592"/>
      <c r="AF8" s="1138"/>
      <c r="AG8" s="1138"/>
      <c r="AH8" s="1138"/>
      <c r="AI8" s="1138"/>
      <c r="AJ8" s="1138"/>
      <c r="AK8" s="1138"/>
      <c r="AL8" s="1138"/>
      <c r="AM8" s="1138"/>
    </row>
    <row r="9" spans="1:39" ht="15.65" customHeight="1">
      <c r="B9" s="1162">
        <f>'3'!D12</f>
        <v>0</v>
      </c>
      <c r="C9" s="772" t="str">
        <f>INDEX(Languages1!$C$1:$AB$1998,MATCH('Number of Workers_V2'!C9,Languages1!$C$1:$C$1998,0),MATCH('1'!$C$5,Languages1!$C$1:$AB$1,0))</f>
        <v>Laki-laki</v>
      </c>
      <c r="D9" s="779"/>
      <c r="E9" s="1161" t="str">
        <f>IF(SUM(D9:D10)=0," ",(SUM(D9:D10)))</f>
        <v xml:space="preserve"> </v>
      </c>
      <c r="F9" s="774"/>
      <c r="G9" s="1150">
        <f>'3'!F12</f>
        <v>0</v>
      </c>
      <c r="H9" s="775" t="str">
        <f>INDEX(Languages1!$C$1:$AB$1998,MATCH('Number of Workers_V2'!H9,Languages1!$C$1:$C$1998,0),MATCH('1'!$C$5,Languages1!$C$1:$AB$1,0))</f>
        <v>Laki-laki</v>
      </c>
      <c r="I9" s="779"/>
      <c r="J9" s="1152" t="str">
        <f>IF(SUM(I9:I10)=0," ",(SUM(I9:I10)))</f>
        <v xml:space="preserve"> </v>
      </c>
      <c r="K9" s="774"/>
      <c r="L9" s="1150">
        <f>'3'!H12</f>
        <v>0</v>
      </c>
      <c r="M9" s="775" t="str">
        <f>INDEX(Languages1!$C$1:$AB$1998,MATCH('Number of Workers_V2'!M9,Languages1!$C$1:$C$1998,0),MATCH('1'!$C$5,Languages1!$C$1:$AB$1,0))</f>
        <v>Laki-laki</v>
      </c>
      <c r="N9" s="779"/>
      <c r="O9" s="1152" t="str">
        <f>IF(SUM(N9:N10)=0," ",(SUM(N9:N10)))</f>
        <v xml:space="preserve"> </v>
      </c>
      <c r="P9" s="774"/>
      <c r="Q9" s="1150">
        <f>'3'!J12</f>
        <v>0</v>
      </c>
      <c r="R9" s="775" t="str">
        <f>INDEX(Languages1!$C$1:$AB$1998,MATCH('Number of Workers_V2'!R9,Languages1!$C$1:$C$1998,0),MATCH('1'!$C$5,Languages1!$C$1:$AB$1,0))</f>
        <v>Laki-laki</v>
      </c>
      <c r="S9" s="779"/>
      <c r="T9" s="1152" t="str">
        <f>IF(SUM(S9:S10)=0," ",(SUM(S9:S10)))</f>
        <v xml:space="preserve"> </v>
      </c>
      <c r="U9" s="774"/>
      <c r="V9" s="1150">
        <f>'3'!L12</f>
        <v>0</v>
      </c>
      <c r="W9" s="775" t="str">
        <f>INDEX(Languages1!$C$1:$AB$1998,MATCH('Number of Workers_V2'!W9,Languages1!$C$1:$C$1998,0),MATCH('1'!$C$5,Languages1!$C$1:$AB$1,0))</f>
        <v>Laki-laki</v>
      </c>
      <c r="X9" s="779"/>
      <c r="Y9" s="1152" t="str">
        <f>IF(SUM(X9:X10)=0," ",(SUM(X9:X10)))</f>
        <v xml:space="preserve"> </v>
      </c>
      <c r="Z9" s="592"/>
      <c r="AA9" s="1150">
        <f>'3'!N12</f>
        <v>0</v>
      </c>
      <c r="AB9" s="775" t="str">
        <f>INDEX(Languages1!$C$1:$AB$1998,MATCH('Number of Workers_V2'!AB9,Languages1!$C$1:$C$1998,0),MATCH('1'!$C$5,Languages1!$C$1:$AB$1,0))</f>
        <v>Laki-laki</v>
      </c>
      <c r="AC9" s="779"/>
      <c r="AD9" s="1152" t="str">
        <f>IF(SUM(AC9:AC10)=0," ",(SUM(AC9:AC10)))</f>
        <v xml:space="preserve"> </v>
      </c>
      <c r="AE9" s="592"/>
      <c r="AF9" s="1138"/>
      <c r="AG9" s="1138"/>
      <c r="AH9" s="1138"/>
      <c r="AI9" s="1138"/>
      <c r="AJ9" s="1138"/>
      <c r="AK9" s="1138"/>
      <c r="AL9" s="1138"/>
      <c r="AM9" s="1138"/>
    </row>
    <row r="10" spans="1:39" ht="15.65" customHeight="1">
      <c r="B10" s="1157"/>
      <c r="C10" s="776" t="str">
        <f>INDEX(Languages1!$C$1:$AB$1998,MATCH('Number of Workers_V2'!C10,Languages1!$C$1:$C$1998,0),MATCH('1'!$C$5,Languages1!$C$1:$AB$1,0))</f>
        <v>Perempuan</v>
      </c>
      <c r="D10" s="777">
        <v>0</v>
      </c>
      <c r="E10" s="1161"/>
      <c r="F10" s="774"/>
      <c r="G10" s="1150"/>
      <c r="H10" s="778" t="str">
        <f>INDEX(Languages1!$C$1:$AB$1998,MATCH('Number of Workers_V2'!H10,Languages1!$C$1:$C$1998,0),MATCH('1'!$C$5,Languages1!$C$1:$AB$1,0))</f>
        <v>Perempuan</v>
      </c>
      <c r="I10" s="777"/>
      <c r="J10" s="1152"/>
      <c r="K10" s="774"/>
      <c r="L10" s="1150"/>
      <c r="M10" s="778" t="str">
        <f>INDEX(Languages1!$C$1:$AB$1998,MATCH('Number of Workers_V2'!M10,Languages1!$C$1:$C$1998,0),MATCH('1'!$C$5,Languages1!$C$1:$AB$1,0))</f>
        <v>Perempuan</v>
      </c>
      <c r="N10" s="777"/>
      <c r="O10" s="1152"/>
      <c r="P10" s="774"/>
      <c r="Q10" s="1150"/>
      <c r="R10" s="778" t="str">
        <f>INDEX(Languages1!$C$1:$AB$1998,MATCH('Number of Workers_V2'!R10,Languages1!$C$1:$C$1998,0),MATCH('1'!$C$5,Languages1!$C$1:$AB$1,0))</f>
        <v>Perempuan</v>
      </c>
      <c r="S10" s="777"/>
      <c r="T10" s="1152"/>
      <c r="U10" s="774"/>
      <c r="V10" s="1150"/>
      <c r="W10" s="778" t="str">
        <f>INDEX(Languages1!$C$1:$AB$1998,MATCH('Number of Workers_V2'!W10,Languages1!$C$1:$C$1998,0),MATCH('1'!$C$5,Languages1!$C$1:$AB$1,0))</f>
        <v>Perempuan</v>
      </c>
      <c r="X10" s="777"/>
      <c r="Y10" s="1152"/>
      <c r="Z10" s="592"/>
      <c r="AA10" s="1150"/>
      <c r="AB10" s="778" t="str">
        <f>INDEX(Languages1!$C$1:$AB$1998,MATCH('Number of Workers_V2'!AB10,Languages1!$C$1:$C$1998,0),MATCH('1'!$C$5,Languages1!$C$1:$AB$1,0))</f>
        <v>Perempuan</v>
      </c>
      <c r="AC10" s="777"/>
      <c r="AD10" s="1152"/>
      <c r="AE10" s="592"/>
      <c r="AF10" s="592"/>
    </row>
    <row r="11" spans="1:39" ht="15.65" customHeight="1">
      <c r="B11" s="1162">
        <f>'3'!D13</f>
        <v>0</v>
      </c>
      <c r="C11" s="772" t="str">
        <f>INDEX(Languages1!$C$1:$AB$1998,MATCH('Number of Workers_V2'!C11,Languages1!$C$1:$C$1998,0),MATCH('1'!$C$5,Languages1!$C$1:$AB$1,0))</f>
        <v>Laki-laki</v>
      </c>
      <c r="D11" s="780"/>
      <c r="E11" s="1161" t="str">
        <f>IF(SUM(D11:D12)=0," ",(SUM(D11:D12)))</f>
        <v xml:space="preserve"> </v>
      </c>
      <c r="F11" s="774"/>
      <c r="G11" s="1150">
        <f>'3'!F13</f>
        <v>0</v>
      </c>
      <c r="H11" s="775" t="str">
        <f>INDEX(Languages1!$C$1:$AB$1998,MATCH('Number of Workers_V2'!H11,Languages1!$C$1:$C$1998,0),MATCH('1'!$C$5,Languages1!$C$1:$AB$1,0))</f>
        <v>Laki-laki</v>
      </c>
      <c r="I11" s="780"/>
      <c r="J11" s="1152" t="str">
        <f>IF(SUM(I11:I12)=0," ",(SUM(I11:I12)))</f>
        <v xml:space="preserve"> </v>
      </c>
      <c r="K11" s="774"/>
      <c r="L11" s="1150">
        <f>'3'!H13</f>
        <v>0</v>
      </c>
      <c r="M11" s="775" t="str">
        <f>INDEX(Languages1!$C$1:$AB$1998,MATCH('Number of Workers_V2'!M11,Languages1!$C$1:$C$1998,0),MATCH('1'!$C$5,Languages1!$C$1:$AB$1,0))</f>
        <v>Laki-laki</v>
      </c>
      <c r="N11" s="780"/>
      <c r="O11" s="1152" t="str">
        <f>IF(SUM(N11:N12)=0," ",(SUM(N11:N12)))</f>
        <v xml:space="preserve"> </v>
      </c>
      <c r="P11" s="774"/>
      <c r="Q11" s="1150">
        <f>'3'!J13</f>
        <v>0</v>
      </c>
      <c r="R11" s="775" t="str">
        <f>INDEX(Languages1!$C$1:$AB$1998,MATCH('Number of Workers_V2'!R11,Languages1!$C$1:$C$1998,0),MATCH('1'!$C$5,Languages1!$C$1:$AB$1,0))</f>
        <v>Laki-laki</v>
      </c>
      <c r="S11" s="780"/>
      <c r="T11" s="1152" t="str">
        <f>IF(SUM(S11:S12)=0," ",(SUM(S11:S12)))</f>
        <v xml:space="preserve"> </v>
      </c>
      <c r="U11" s="774"/>
      <c r="V11" s="1150">
        <f>'3'!L13</f>
        <v>0</v>
      </c>
      <c r="W11" s="775" t="str">
        <f>INDEX(Languages1!$C$1:$AB$1998,MATCH('Number of Workers_V2'!W11,Languages1!$C$1:$C$1998,0),MATCH('1'!$C$5,Languages1!$C$1:$AB$1,0))</f>
        <v>Laki-laki</v>
      </c>
      <c r="X11" s="780"/>
      <c r="Y11" s="1152" t="str">
        <f>IF(SUM(X11:X12)=0," ",(SUM(X11:X12)))</f>
        <v xml:space="preserve"> </v>
      </c>
      <c r="Z11" s="592"/>
      <c r="AA11" s="1150">
        <f>'3'!N13</f>
        <v>0</v>
      </c>
      <c r="AB11" s="775" t="str">
        <f>INDEX(Languages1!$C$1:$AB$1998,MATCH('Number of Workers_V2'!AB11,Languages1!$C$1:$C$1998,0),MATCH('1'!$C$5,Languages1!$C$1:$AB$1,0))</f>
        <v>Laki-laki</v>
      </c>
      <c r="AC11" s="780"/>
      <c r="AD11" s="1152" t="str">
        <f>IF(SUM(AC11:AC12)=0," ",(SUM(AC11:AC12)))</f>
        <v xml:space="preserve"> </v>
      </c>
      <c r="AE11" s="592"/>
      <c r="AF11" s="592"/>
    </row>
    <row r="12" spans="1:39" ht="15.65" customHeight="1">
      <c r="B12" s="1157"/>
      <c r="C12" s="776" t="str">
        <f>INDEX(Languages1!$C$1:$AB$1998,MATCH('Number of Workers_V2'!C12,Languages1!$C$1:$C$1998,0),MATCH('1'!$C$5,Languages1!$C$1:$AB$1,0))</f>
        <v>Perempuan</v>
      </c>
      <c r="D12" s="777"/>
      <c r="E12" s="1161"/>
      <c r="F12" s="774"/>
      <c r="G12" s="1150"/>
      <c r="H12" s="778" t="str">
        <f>INDEX(Languages1!$C$1:$AB$1998,MATCH('Number of Workers_V2'!H12,Languages1!$C$1:$C$1998,0),MATCH('1'!$C$5,Languages1!$C$1:$AB$1,0))</f>
        <v>Perempuan</v>
      </c>
      <c r="I12" s="777"/>
      <c r="J12" s="1152"/>
      <c r="K12" s="774"/>
      <c r="L12" s="1150"/>
      <c r="M12" s="778" t="str">
        <f>INDEX(Languages1!$C$1:$AB$1998,MATCH('Number of Workers_V2'!M12,Languages1!$C$1:$C$1998,0),MATCH('1'!$C$5,Languages1!$C$1:$AB$1,0))</f>
        <v>Perempuan</v>
      </c>
      <c r="N12" s="777"/>
      <c r="O12" s="1152"/>
      <c r="P12" s="774"/>
      <c r="Q12" s="1150"/>
      <c r="R12" s="778" t="str">
        <f>INDEX(Languages1!$C$1:$AB$1998,MATCH('Number of Workers_V2'!R12,Languages1!$C$1:$C$1998,0),MATCH('1'!$C$5,Languages1!$C$1:$AB$1,0))</f>
        <v>Perempuan</v>
      </c>
      <c r="S12" s="777"/>
      <c r="T12" s="1152"/>
      <c r="U12" s="774"/>
      <c r="V12" s="1150"/>
      <c r="W12" s="778" t="str">
        <f>INDEX(Languages1!$C$1:$AB$1998,MATCH('Number of Workers_V2'!W12,Languages1!$C$1:$C$1998,0),MATCH('1'!$C$5,Languages1!$C$1:$AB$1,0))</f>
        <v>Perempuan</v>
      </c>
      <c r="X12" s="777"/>
      <c r="Y12" s="1152"/>
      <c r="Z12" s="592"/>
      <c r="AA12" s="1150"/>
      <c r="AB12" s="778" t="str">
        <f>INDEX(Languages1!$C$1:$AB$1998,MATCH('Number of Workers_V2'!AB12,Languages1!$C$1:$C$1998,0),MATCH('1'!$C$5,Languages1!$C$1:$AB$1,0))</f>
        <v>Perempuan</v>
      </c>
      <c r="AC12" s="777"/>
      <c r="AD12" s="1152"/>
      <c r="AE12" s="592"/>
      <c r="AF12" s="592"/>
    </row>
    <row r="13" spans="1:39" ht="15.65" customHeight="1">
      <c r="B13" s="1162">
        <f>'3'!D14</f>
        <v>0</v>
      </c>
      <c r="C13" s="772" t="str">
        <f>INDEX(Languages1!$C$1:$AB$1998,MATCH('Number of Workers_V2'!C13,Languages1!$C$1:$C$1998,0),MATCH('1'!$C$5,Languages1!$C$1:$AB$1,0))</f>
        <v>Laki-laki</v>
      </c>
      <c r="D13" s="779"/>
      <c r="E13" s="1161" t="str">
        <f>IF(SUM(D13:D14)=0," ",(SUM(D13:D14)))</f>
        <v xml:space="preserve"> </v>
      </c>
      <c r="F13" s="774"/>
      <c r="G13" s="1150">
        <f>'3'!F14</f>
        <v>0</v>
      </c>
      <c r="H13" s="775" t="str">
        <f>INDEX(Languages1!$C$1:$AB$1998,MATCH('Number of Workers_V2'!H13,Languages1!$C$1:$C$1998,0),MATCH('1'!$C$5,Languages1!$C$1:$AB$1,0))</f>
        <v>Laki-laki</v>
      </c>
      <c r="I13" s="779"/>
      <c r="J13" s="1152" t="str">
        <f>IF(SUM(I13:I14)=0," ",(SUM(I13:I14)))</f>
        <v xml:space="preserve"> </v>
      </c>
      <c r="K13" s="774"/>
      <c r="L13" s="1150">
        <f>'3'!H14</f>
        <v>0</v>
      </c>
      <c r="M13" s="775" t="str">
        <f>INDEX(Languages1!$C$1:$AB$1998,MATCH('Number of Workers_V2'!M13,Languages1!$C$1:$C$1998,0),MATCH('1'!$C$5,Languages1!$C$1:$AB$1,0))</f>
        <v>Laki-laki</v>
      </c>
      <c r="N13" s="779"/>
      <c r="O13" s="1152" t="str">
        <f>IF(SUM(N13:N14)=0," ",(SUM(N13:N14)))</f>
        <v xml:space="preserve"> </v>
      </c>
      <c r="P13" s="774"/>
      <c r="Q13" s="1150">
        <f>'3'!J14</f>
        <v>0</v>
      </c>
      <c r="R13" s="775" t="str">
        <f>INDEX(Languages1!$C$1:$AB$1998,MATCH('Number of Workers_V2'!R13,Languages1!$C$1:$C$1998,0),MATCH('1'!$C$5,Languages1!$C$1:$AB$1,0))</f>
        <v>Laki-laki</v>
      </c>
      <c r="S13" s="779"/>
      <c r="T13" s="1152" t="str">
        <f>IF(SUM(S13:S14)=0," ",(SUM(S13:S14)))</f>
        <v xml:space="preserve"> </v>
      </c>
      <c r="U13" s="774"/>
      <c r="V13" s="1150">
        <f>'3'!L14</f>
        <v>0</v>
      </c>
      <c r="W13" s="775" t="str">
        <f>INDEX(Languages1!$C$1:$AB$1998,MATCH('Number of Workers_V2'!W13,Languages1!$C$1:$C$1998,0),MATCH('1'!$C$5,Languages1!$C$1:$AB$1,0))</f>
        <v>Laki-laki</v>
      </c>
      <c r="X13" s="779"/>
      <c r="Y13" s="1152" t="str">
        <f>IF(SUM(X13:X14)=0," ",(SUM(X13:X14)))</f>
        <v xml:space="preserve"> </v>
      </c>
      <c r="Z13" s="592"/>
      <c r="AA13" s="1150">
        <f>'3'!N14</f>
        <v>0</v>
      </c>
      <c r="AB13" s="775" t="str">
        <f>INDEX(Languages1!$C$1:$AB$1998,MATCH('Number of Workers_V2'!AB13,Languages1!$C$1:$C$1998,0),MATCH('1'!$C$5,Languages1!$C$1:$AB$1,0))</f>
        <v>Laki-laki</v>
      </c>
      <c r="AC13" s="779"/>
      <c r="AD13" s="1152" t="str">
        <f>IF(SUM(AC13:AC14)=0," ",(SUM(AC13:AC14)))</f>
        <v xml:space="preserve"> </v>
      </c>
      <c r="AE13" s="592"/>
      <c r="AF13" s="592"/>
    </row>
    <row r="14" spans="1:39" ht="15.65" customHeight="1">
      <c r="B14" s="1157"/>
      <c r="C14" s="776" t="str">
        <f>INDEX(Languages1!$C$1:$AB$1998,MATCH('Number of Workers_V2'!C14,Languages1!$C$1:$C$1998,0),MATCH('1'!$C$5,Languages1!$C$1:$AB$1,0))</f>
        <v>Perempuan</v>
      </c>
      <c r="D14" s="777"/>
      <c r="E14" s="1161"/>
      <c r="F14" s="774"/>
      <c r="G14" s="1150"/>
      <c r="H14" s="778" t="str">
        <f>INDEX(Languages1!$C$1:$AB$1998,MATCH('Number of Workers_V2'!H14,Languages1!$C$1:$C$1998,0),MATCH('1'!$C$5,Languages1!$C$1:$AB$1,0))</f>
        <v>Perempuan</v>
      </c>
      <c r="I14" s="777"/>
      <c r="J14" s="1152"/>
      <c r="K14" s="774"/>
      <c r="L14" s="1150"/>
      <c r="M14" s="778" t="str">
        <f>INDEX(Languages1!$C$1:$AB$1998,MATCH('Number of Workers_V2'!M14,Languages1!$C$1:$C$1998,0),MATCH('1'!$C$5,Languages1!$C$1:$AB$1,0))</f>
        <v>Perempuan</v>
      </c>
      <c r="N14" s="777"/>
      <c r="O14" s="1152"/>
      <c r="P14" s="774"/>
      <c r="Q14" s="1150"/>
      <c r="R14" s="778" t="str">
        <f>INDEX(Languages1!$C$1:$AB$1998,MATCH('Number of Workers_V2'!R14,Languages1!$C$1:$C$1998,0),MATCH('1'!$C$5,Languages1!$C$1:$AB$1,0))</f>
        <v>Perempuan</v>
      </c>
      <c r="S14" s="777"/>
      <c r="T14" s="1152"/>
      <c r="U14" s="774"/>
      <c r="V14" s="1150"/>
      <c r="W14" s="778" t="str">
        <f>INDEX(Languages1!$C$1:$AB$1998,MATCH('Number of Workers_V2'!W14,Languages1!$C$1:$C$1998,0),MATCH('1'!$C$5,Languages1!$C$1:$AB$1,0))</f>
        <v>Perempuan</v>
      </c>
      <c r="X14" s="777"/>
      <c r="Y14" s="1152"/>
      <c r="Z14" s="592"/>
      <c r="AA14" s="1150"/>
      <c r="AB14" s="778" t="str">
        <f>INDEX(Languages1!$C$1:$AB$1998,MATCH('Number of Workers_V2'!AB14,Languages1!$C$1:$C$1998,0),MATCH('1'!$C$5,Languages1!$C$1:$AB$1,0))</f>
        <v>Perempuan</v>
      </c>
      <c r="AC14" s="777"/>
      <c r="AD14" s="1152"/>
      <c r="AE14" s="592"/>
      <c r="AF14" s="592"/>
    </row>
    <row r="15" spans="1:39" ht="15.65" customHeight="1">
      <c r="B15" s="1162">
        <f>'3'!D15</f>
        <v>0</v>
      </c>
      <c r="C15" s="772" t="str">
        <f>INDEX(Languages1!$C$1:$AB$1998,MATCH('Number of Workers_V2'!C15,Languages1!$C$1:$C$1998,0),MATCH('1'!$C$5,Languages1!$C$1:$AB$1,0))</f>
        <v>Laki-laki</v>
      </c>
      <c r="D15" s="779"/>
      <c r="E15" s="1161" t="str">
        <f>IF(SUM(D15:D16)=0," ",(SUM(D15:D16)))</f>
        <v xml:space="preserve"> </v>
      </c>
      <c r="F15" s="774"/>
      <c r="G15" s="1150">
        <f>'3'!F15</f>
        <v>0</v>
      </c>
      <c r="H15" s="775" t="str">
        <f>INDEX(Languages1!$C$1:$AB$1998,MATCH('Number of Workers_V2'!H15,Languages1!$C$1:$C$1998,0),MATCH('1'!$C$5,Languages1!$C$1:$AB$1,0))</f>
        <v>Laki-laki</v>
      </c>
      <c r="I15" s="779"/>
      <c r="J15" s="1152" t="str">
        <f>IF(SUM(I15:I16)=0," ",(SUM(I15:I16)))</f>
        <v xml:space="preserve"> </v>
      </c>
      <c r="K15" s="774"/>
      <c r="L15" s="1150">
        <f>'3'!H15</f>
        <v>0</v>
      </c>
      <c r="M15" s="775" t="str">
        <f>INDEX(Languages1!$C$1:$AB$1998,MATCH('Number of Workers_V2'!M15,Languages1!$C$1:$C$1998,0),MATCH('1'!$C$5,Languages1!$C$1:$AB$1,0))</f>
        <v>Laki-laki</v>
      </c>
      <c r="N15" s="779"/>
      <c r="O15" s="1152" t="str">
        <f>IF(SUM(N15:N16)=0," ",(SUM(N15:N16)))</f>
        <v xml:space="preserve"> </v>
      </c>
      <c r="P15" s="774"/>
      <c r="Q15" s="1150">
        <f>'3'!J15</f>
        <v>0</v>
      </c>
      <c r="R15" s="775" t="str">
        <f>INDEX(Languages1!$C$1:$AB$1998,MATCH('Number of Workers_V2'!R15,Languages1!$C$1:$C$1998,0),MATCH('1'!$C$5,Languages1!$C$1:$AB$1,0))</f>
        <v>Laki-laki</v>
      </c>
      <c r="S15" s="779"/>
      <c r="T15" s="1152" t="str">
        <f>IF(SUM(S15:S16)=0," ",(SUM(S15:S16)))</f>
        <v xml:space="preserve"> </v>
      </c>
      <c r="U15" s="774"/>
      <c r="V15" s="1150">
        <f>'3'!L15</f>
        <v>0</v>
      </c>
      <c r="W15" s="775" t="str">
        <f>INDEX(Languages1!$C$1:$AB$1998,MATCH('Number of Workers_V2'!W15,Languages1!$C$1:$C$1998,0),MATCH('1'!$C$5,Languages1!$C$1:$AB$1,0))</f>
        <v>Laki-laki</v>
      </c>
      <c r="X15" s="779"/>
      <c r="Y15" s="1152" t="str">
        <f>IF(SUM(X15:X16)=0," ",(SUM(X15:X16)))</f>
        <v xml:space="preserve"> </v>
      </c>
      <c r="Z15" s="592"/>
      <c r="AA15" s="1150">
        <f>'3'!N15</f>
        <v>0</v>
      </c>
      <c r="AB15" s="775" t="str">
        <f>INDEX(Languages1!$C$1:$AB$1998,MATCH('Number of Workers_V2'!AB15,Languages1!$C$1:$C$1998,0),MATCH('1'!$C$5,Languages1!$C$1:$AB$1,0))</f>
        <v>Laki-laki</v>
      </c>
      <c r="AC15" s="779"/>
      <c r="AD15" s="1152" t="str">
        <f>IF(SUM(AC15:AC16)=0," ",(SUM(AC15:AC16)))</f>
        <v xml:space="preserve"> </v>
      </c>
      <c r="AE15" s="592"/>
      <c r="AF15" s="592"/>
    </row>
    <row r="16" spans="1:39" ht="15.65" customHeight="1">
      <c r="B16" s="1157"/>
      <c r="C16" s="776" t="str">
        <f>INDEX(Languages1!$C$1:$AB$1998,MATCH('Number of Workers_V2'!C16,Languages1!$C$1:$C$1998,0),MATCH('1'!$C$5,Languages1!$C$1:$AB$1,0))</f>
        <v>Perempuan</v>
      </c>
      <c r="D16" s="777"/>
      <c r="E16" s="1161"/>
      <c r="F16" s="774"/>
      <c r="G16" s="1150"/>
      <c r="H16" s="778" t="str">
        <f>INDEX(Languages1!$C$1:$AB$1998,MATCH('Number of Workers_V2'!H16,Languages1!$C$1:$C$1998,0),MATCH('1'!$C$5,Languages1!$C$1:$AB$1,0))</f>
        <v>Perempuan</v>
      </c>
      <c r="I16" s="777"/>
      <c r="J16" s="1152"/>
      <c r="K16" s="774"/>
      <c r="L16" s="1150"/>
      <c r="M16" s="778" t="str">
        <f>INDEX(Languages1!$C$1:$AB$1998,MATCH('Number of Workers_V2'!M16,Languages1!$C$1:$C$1998,0),MATCH('1'!$C$5,Languages1!$C$1:$AB$1,0))</f>
        <v>Perempuan</v>
      </c>
      <c r="N16" s="777"/>
      <c r="O16" s="1152"/>
      <c r="P16" s="774"/>
      <c r="Q16" s="1150"/>
      <c r="R16" s="778" t="str">
        <f>INDEX(Languages1!$C$1:$AB$1998,MATCH('Number of Workers_V2'!R16,Languages1!$C$1:$C$1998,0),MATCH('1'!$C$5,Languages1!$C$1:$AB$1,0))</f>
        <v>Perempuan</v>
      </c>
      <c r="S16" s="777"/>
      <c r="T16" s="1152"/>
      <c r="U16" s="774"/>
      <c r="V16" s="1150"/>
      <c r="W16" s="778" t="str">
        <f>INDEX(Languages1!$C$1:$AB$1998,MATCH('Number of Workers_V2'!W16,Languages1!$C$1:$C$1998,0),MATCH('1'!$C$5,Languages1!$C$1:$AB$1,0))</f>
        <v>Perempuan</v>
      </c>
      <c r="X16" s="777"/>
      <c r="Y16" s="1152"/>
      <c r="Z16" s="592"/>
      <c r="AA16" s="1150"/>
      <c r="AB16" s="778" t="str">
        <f>INDEX(Languages1!$C$1:$AB$1998,MATCH('Number of Workers_V2'!AB16,Languages1!$C$1:$C$1998,0),MATCH('1'!$C$5,Languages1!$C$1:$AB$1,0))</f>
        <v>Perempuan</v>
      </c>
      <c r="AC16" s="777"/>
      <c r="AD16" s="1152"/>
      <c r="AE16" s="592"/>
      <c r="AF16" s="592"/>
    </row>
    <row r="17" spans="2:32" ht="15.65" customHeight="1">
      <c r="B17" s="1162">
        <f>'3'!D16</f>
        <v>0</v>
      </c>
      <c r="C17" s="772" t="str">
        <f>INDEX(Languages1!$C$1:$AB$1998,MATCH('Number of Workers_V2'!C17,Languages1!$C$1:$C$1998,0),MATCH('1'!$C$5,Languages1!$C$1:$AB$1,0))</f>
        <v>Laki-laki</v>
      </c>
      <c r="D17" s="779"/>
      <c r="E17" s="1161" t="str">
        <f>IF(SUM(D17:D18)=0," ",(SUM(D17:D18)))</f>
        <v xml:space="preserve"> </v>
      </c>
      <c r="F17" s="774"/>
      <c r="G17" s="1150">
        <f>'3'!F16</f>
        <v>0</v>
      </c>
      <c r="H17" s="775" t="str">
        <f>INDEX(Languages1!$C$1:$AB$1998,MATCH('Number of Workers_V2'!H17,Languages1!$C$1:$C$1998,0),MATCH('1'!$C$5,Languages1!$C$1:$AB$1,0))</f>
        <v>Laki-laki</v>
      </c>
      <c r="I17" s="779"/>
      <c r="J17" s="1152" t="str">
        <f>IF(SUM(I17:I18)=0," ",(SUM(I17:I18)))</f>
        <v xml:space="preserve"> </v>
      </c>
      <c r="K17" s="774"/>
      <c r="L17" s="1150">
        <f>'3'!H16</f>
        <v>0</v>
      </c>
      <c r="M17" s="775" t="str">
        <f>INDEX(Languages1!$C$1:$AB$1998,MATCH('Number of Workers_V2'!M17,Languages1!$C$1:$C$1998,0),MATCH('1'!$C$5,Languages1!$C$1:$AB$1,0))</f>
        <v>Laki-laki</v>
      </c>
      <c r="N17" s="779"/>
      <c r="O17" s="1152" t="str">
        <f>IF(SUM(N17:N18)=0," ",(SUM(N17:N18)))</f>
        <v xml:space="preserve"> </v>
      </c>
      <c r="P17" s="774"/>
      <c r="Q17" s="1150">
        <f>'3'!J16</f>
        <v>0</v>
      </c>
      <c r="R17" s="775" t="str">
        <f>INDEX(Languages1!$C$1:$AB$1998,MATCH('Number of Workers_V2'!R17,Languages1!$C$1:$C$1998,0),MATCH('1'!$C$5,Languages1!$C$1:$AB$1,0))</f>
        <v>Laki-laki</v>
      </c>
      <c r="S17" s="779"/>
      <c r="T17" s="1152" t="str">
        <f>IF(SUM(S17:S18)=0," ",(SUM(S17:S18)))</f>
        <v xml:space="preserve"> </v>
      </c>
      <c r="U17" s="774"/>
      <c r="V17" s="1150">
        <f>'3'!L16</f>
        <v>0</v>
      </c>
      <c r="W17" s="775" t="str">
        <f>INDEX(Languages1!$C$1:$AB$1998,MATCH('Number of Workers_V2'!W17,Languages1!$C$1:$C$1998,0),MATCH('1'!$C$5,Languages1!$C$1:$AB$1,0))</f>
        <v>Laki-laki</v>
      </c>
      <c r="X17" s="779"/>
      <c r="Y17" s="1152" t="str">
        <f>IF(SUM(X17:X18)=0," ",(SUM(X17:X18)))</f>
        <v xml:space="preserve"> </v>
      </c>
      <c r="Z17" s="592"/>
      <c r="AA17" s="1150">
        <f>'3'!N16</f>
        <v>0</v>
      </c>
      <c r="AB17" s="775" t="str">
        <f>INDEX(Languages1!$C$1:$AB$1998,MATCH('Number of Workers_V2'!AB17,Languages1!$C$1:$C$1998,0),MATCH('1'!$C$5,Languages1!$C$1:$AB$1,0))</f>
        <v>Laki-laki</v>
      </c>
      <c r="AC17" s="779"/>
      <c r="AD17" s="1152" t="str">
        <f>IF(SUM(AC17:AC18)=0," ",(SUM(AC17:AC18)))</f>
        <v xml:space="preserve"> </v>
      </c>
      <c r="AE17" s="592"/>
      <c r="AF17" s="592"/>
    </row>
    <row r="18" spans="2:32" ht="15.65" customHeight="1">
      <c r="B18" s="1157"/>
      <c r="C18" s="776" t="str">
        <f>INDEX(Languages1!$C$1:$AB$1998,MATCH('Number of Workers_V2'!C18,Languages1!$C$1:$C$1998,0),MATCH('1'!$C$5,Languages1!$C$1:$AB$1,0))</f>
        <v>Perempuan</v>
      </c>
      <c r="D18" s="777"/>
      <c r="E18" s="1161"/>
      <c r="F18" s="774"/>
      <c r="G18" s="1150"/>
      <c r="H18" s="778" t="str">
        <f>INDEX(Languages1!$C$1:$AB$1998,MATCH('Number of Workers_V2'!H18,Languages1!$C$1:$C$1998,0),MATCH('1'!$C$5,Languages1!$C$1:$AB$1,0))</f>
        <v>Perempuan</v>
      </c>
      <c r="I18" s="777"/>
      <c r="J18" s="1152"/>
      <c r="K18" s="774"/>
      <c r="L18" s="1150"/>
      <c r="M18" s="778" t="str">
        <f>INDEX(Languages1!$C$1:$AB$1998,MATCH('Number of Workers_V2'!M18,Languages1!$C$1:$C$1998,0),MATCH('1'!$C$5,Languages1!$C$1:$AB$1,0))</f>
        <v>Perempuan</v>
      </c>
      <c r="N18" s="777"/>
      <c r="O18" s="1152"/>
      <c r="P18" s="774"/>
      <c r="Q18" s="1150"/>
      <c r="R18" s="778" t="str">
        <f>INDEX(Languages1!$C$1:$AB$1998,MATCH('Number of Workers_V2'!R18,Languages1!$C$1:$C$1998,0),MATCH('1'!$C$5,Languages1!$C$1:$AB$1,0))</f>
        <v>Perempuan</v>
      </c>
      <c r="S18" s="777"/>
      <c r="T18" s="1152"/>
      <c r="U18" s="774"/>
      <c r="V18" s="1150"/>
      <c r="W18" s="778" t="str">
        <f>INDEX(Languages1!$C$1:$AB$1998,MATCH('Number of Workers_V2'!W18,Languages1!$C$1:$C$1998,0),MATCH('1'!$C$5,Languages1!$C$1:$AB$1,0))</f>
        <v>Perempuan</v>
      </c>
      <c r="X18" s="777"/>
      <c r="Y18" s="1152"/>
      <c r="Z18" s="592"/>
      <c r="AA18" s="1150"/>
      <c r="AB18" s="778" t="str">
        <f>INDEX(Languages1!$C$1:$AB$1998,MATCH('Number of Workers_V2'!AB18,Languages1!$C$1:$C$1998,0),MATCH('1'!$C$5,Languages1!$C$1:$AB$1,0))</f>
        <v>Perempuan</v>
      </c>
      <c r="AC18" s="777"/>
      <c r="AD18" s="1152"/>
      <c r="AE18" s="592"/>
      <c r="AF18" s="592"/>
    </row>
    <row r="19" spans="2:32" ht="15.65" customHeight="1">
      <c r="B19" s="1162">
        <f>'3'!D17</f>
        <v>0</v>
      </c>
      <c r="C19" s="772" t="str">
        <f>INDEX(Languages1!$C$1:$AB$1998,MATCH('Number of Workers_V2'!C19,Languages1!$C$1:$C$1998,0),MATCH('1'!$C$5,Languages1!$C$1:$AB$1,0))</f>
        <v>Laki-laki</v>
      </c>
      <c r="D19" s="780"/>
      <c r="E19" s="1161" t="str">
        <f>IF(SUM(D19:D20)=0," ",(SUM(D19:D20)))</f>
        <v xml:space="preserve"> </v>
      </c>
      <c r="F19" s="774"/>
      <c r="G19" s="1150">
        <f>'3'!F17</f>
        <v>0</v>
      </c>
      <c r="H19" s="775" t="str">
        <f>INDEX(Languages1!$C$1:$AB$1998,MATCH('Number of Workers_V2'!H19,Languages1!$C$1:$C$1998,0),MATCH('1'!$C$5,Languages1!$C$1:$AB$1,0))</f>
        <v>Laki-laki</v>
      </c>
      <c r="I19" s="780"/>
      <c r="J19" s="1152" t="str">
        <f>IF(SUM(I19:I20)=0," ",(SUM(I19:I20)))</f>
        <v xml:space="preserve"> </v>
      </c>
      <c r="K19" s="774"/>
      <c r="L19" s="1150">
        <f>'3'!H17</f>
        <v>0</v>
      </c>
      <c r="M19" s="775" t="str">
        <f>INDEX(Languages1!$C$1:$AB$1998,MATCH('Number of Workers_V2'!M19,Languages1!$C$1:$C$1998,0),MATCH('1'!$C$5,Languages1!$C$1:$AB$1,0))</f>
        <v>Laki-laki</v>
      </c>
      <c r="N19" s="780"/>
      <c r="O19" s="1152" t="str">
        <f>IF(SUM(N19:N20)=0," ",(SUM(N19:N20)))</f>
        <v xml:space="preserve"> </v>
      </c>
      <c r="P19" s="774"/>
      <c r="Q19" s="1150">
        <f>'3'!J17</f>
        <v>0</v>
      </c>
      <c r="R19" s="775" t="str">
        <f>INDEX(Languages1!$C$1:$AB$1998,MATCH('Number of Workers_V2'!R19,Languages1!$C$1:$C$1998,0),MATCH('1'!$C$5,Languages1!$C$1:$AB$1,0))</f>
        <v>Laki-laki</v>
      </c>
      <c r="S19" s="780"/>
      <c r="T19" s="1152" t="str">
        <f>IF(SUM(S19:S20)=0," ",(SUM(S19:S20)))</f>
        <v xml:space="preserve"> </v>
      </c>
      <c r="U19" s="774"/>
      <c r="V19" s="1150">
        <f>'3'!L17</f>
        <v>0</v>
      </c>
      <c r="W19" s="775" t="str">
        <f>INDEX(Languages1!$C$1:$AB$1998,MATCH('Number of Workers_V2'!W19,Languages1!$C$1:$C$1998,0),MATCH('1'!$C$5,Languages1!$C$1:$AB$1,0))</f>
        <v>Laki-laki</v>
      </c>
      <c r="X19" s="780"/>
      <c r="Y19" s="1152" t="str">
        <f>IF(SUM(X19:X20)=0," ",(SUM(X19:X20)))</f>
        <v xml:space="preserve"> </v>
      </c>
      <c r="Z19" s="592"/>
      <c r="AA19" s="1150">
        <f>'3'!N17</f>
        <v>0</v>
      </c>
      <c r="AB19" s="775" t="str">
        <f>INDEX(Languages1!$C$1:$AB$1998,MATCH('Number of Workers_V2'!AB19,Languages1!$C$1:$C$1998,0),MATCH('1'!$C$5,Languages1!$C$1:$AB$1,0))</f>
        <v>Laki-laki</v>
      </c>
      <c r="AC19" s="780"/>
      <c r="AD19" s="1152" t="str">
        <f>IF(SUM(AC19:AC20)=0," ",(SUM(AC19:AC20)))</f>
        <v xml:space="preserve"> </v>
      </c>
      <c r="AE19" s="592"/>
      <c r="AF19" s="592"/>
    </row>
    <row r="20" spans="2:32" ht="15.65" customHeight="1">
      <c r="B20" s="1157"/>
      <c r="C20" s="776" t="str">
        <f>INDEX(Languages1!$C$1:$AB$1998,MATCH('Number of Workers_V2'!C20,Languages1!$C$1:$C$1998,0),MATCH('1'!$C$5,Languages1!$C$1:$AB$1,0))</f>
        <v>Perempuan</v>
      </c>
      <c r="D20" s="777"/>
      <c r="E20" s="1161"/>
      <c r="F20" s="774"/>
      <c r="G20" s="1150"/>
      <c r="H20" s="778" t="str">
        <f>INDEX(Languages1!$C$1:$AB$1998,MATCH('Number of Workers_V2'!H20,Languages1!$C$1:$C$1998,0),MATCH('1'!$C$5,Languages1!$C$1:$AB$1,0))</f>
        <v>Perempuan</v>
      </c>
      <c r="I20" s="777"/>
      <c r="J20" s="1152"/>
      <c r="K20" s="774"/>
      <c r="L20" s="1150"/>
      <c r="M20" s="778" t="str">
        <f>INDEX(Languages1!$C$1:$AB$1998,MATCH('Number of Workers_V2'!M20,Languages1!$C$1:$C$1998,0),MATCH('1'!$C$5,Languages1!$C$1:$AB$1,0))</f>
        <v>Perempuan</v>
      </c>
      <c r="N20" s="777"/>
      <c r="O20" s="1152"/>
      <c r="P20" s="774"/>
      <c r="Q20" s="1150"/>
      <c r="R20" s="778" t="str">
        <f>INDEX(Languages1!$C$1:$AB$1998,MATCH('Number of Workers_V2'!R20,Languages1!$C$1:$C$1998,0),MATCH('1'!$C$5,Languages1!$C$1:$AB$1,0))</f>
        <v>Perempuan</v>
      </c>
      <c r="S20" s="777"/>
      <c r="T20" s="1152"/>
      <c r="U20" s="774"/>
      <c r="V20" s="1150"/>
      <c r="W20" s="778" t="str">
        <f>INDEX(Languages1!$C$1:$AB$1998,MATCH('Number of Workers_V2'!W20,Languages1!$C$1:$C$1998,0),MATCH('1'!$C$5,Languages1!$C$1:$AB$1,0))</f>
        <v>Perempuan</v>
      </c>
      <c r="X20" s="777"/>
      <c r="Y20" s="1152"/>
      <c r="Z20" s="592"/>
      <c r="AA20" s="1150"/>
      <c r="AB20" s="778" t="str">
        <f>INDEX(Languages1!$C$1:$AB$1998,MATCH('Number of Workers_V2'!AB20,Languages1!$C$1:$C$1998,0),MATCH('1'!$C$5,Languages1!$C$1:$AB$1,0))</f>
        <v>Perempuan</v>
      </c>
      <c r="AC20" s="777"/>
      <c r="AD20" s="1152"/>
      <c r="AE20" s="592"/>
      <c r="AF20" s="592"/>
    </row>
    <row r="21" spans="2:32" ht="15.65" customHeight="1">
      <c r="B21" s="1162">
        <f>'3'!D18</f>
        <v>0</v>
      </c>
      <c r="C21" s="772" t="str">
        <f>INDEX(Languages1!$C$1:$AB$1998,MATCH('Number of Workers_V2'!C21,Languages1!$C$1:$C$1998,0),MATCH('1'!$C$5,Languages1!$C$1:$AB$1,0))</f>
        <v>Laki-laki</v>
      </c>
      <c r="D21" s="780"/>
      <c r="E21" s="1161" t="str">
        <f>IF(SUM(D21:D22)=0," ",(SUM(D21:D22)))</f>
        <v xml:space="preserve"> </v>
      </c>
      <c r="F21" s="774"/>
      <c r="G21" s="1150">
        <f>'3'!F18</f>
        <v>0</v>
      </c>
      <c r="H21" s="775" t="str">
        <f>INDEX(Languages1!$C$1:$AB$1998,MATCH('Number of Workers_V2'!H21,Languages1!$C$1:$C$1998,0),MATCH('1'!$C$5,Languages1!$C$1:$AB$1,0))</f>
        <v>Laki-laki</v>
      </c>
      <c r="I21" s="780"/>
      <c r="J21" s="1152" t="str">
        <f>IF(SUM(I21:I22)=0," ",(SUM(I21:I22)))</f>
        <v xml:space="preserve"> </v>
      </c>
      <c r="K21" s="774"/>
      <c r="L21" s="1150">
        <f>'3'!H18</f>
        <v>0</v>
      </c>
      <c r="M21" s="775" t="str">
        <f>INDEX(Languages1!$C$1:$AB$1998,MATCH('Number of Workers_V2'!M21,Languages1!$C$1:$C$1998,0),MATCH('1'!$C$5,Languages1!$C$1:$AB$1,0))</f>
        <v>Laki-laki</v>
      </c>
      <c r="N21" s="780"/>
      <c r="O21" s="1152" t="str">
        <f>IF(SUM(N21:N22)=0," ",(SUM(N21:N22)))</f>
        <v xml:space="preserve"> </v>
      </c>
      <c r="P21" s="774"/>
      <c r="Q21" s="1150">
        <f>'3'!J18</f>
        <v>0</v>
      </c>
      <c r="R21" s="775" t="str">
        <f>INDEX(Languages1!$C$1:$AB$1998,MATCH('Number of Workers_V2'!R21,Languages1!$C$1:$C$1998,0),MATCH('1'!$C$5,Languages1!$C$1:$AB$1,0))</f>
        <v>Laki-laki</v>
      </c>
      <c r="S21" s="780"/>
      <c r="T21" s="1152" t="str">
        <f>IF(SUM(S21:S22)=0," ",(SUM(S21:S22)))</f>
        <v xml:space="preserve"> </v>
      </c>
      <c r="U21" s="774"/>
      <c r="V21" s="1150">
        <f>'3'!L18</f>
        <v>0</v>
      </c>
      <c r="W21" s="775" t="str">
        <f>INDEX(Languages1!$C$1:$AB$1998,MATCH('Number of Workers_V2'!W21,Languages1!$C$1:$C$1998,0),MATCH('1'!$C$5,Languages1!$C$1:$AB$1,0))</f>
        <v>Laki-laki</v>
      </c>
      <c r="X21" s="780"/>
      <c r="Y21" s="1152" t="str">
        <f>IF(SUM(X21:X22)=0," ",(SUM(X21:X22)))</f>
        <v xml:space="preserve"> </v>
      </c>
      <c r="Z21" s="592"/>
      <c r="AA21" s="1150">
        <f>'3'!N18</f>
        <v>0</v>
      </c>
      <c r="AB21" s="775" t="str">
        <f>INDEX(Languages1!$C$1:$AB$1998,MATCH('Number of Workers_V2'!AB21,Languages1!$C$1:$C$1998,0),MATCH('1'!$C$5,Languages1!$C$1:$AB$1,0))</f>
        <v>Laki-laki</v>
      </c>
      <c r="AC21" s="780"/>
      <c r="AD21" s="1152" t="str">
        <f>IF(SUM(AC21:AC22)=0," ",(SUM(AC21:AC22)))</f>
        <v xml:space="preserve"> </v>
      </c>
      <c r="AE21" s="592"/>
      <c r="AF21" s="592"/>
    </row>
    <row r="22" spans="2:32" ht="15.65" customHeight="1">
      <c r="B22" s="1157"/>
      <c r="C22" s="776" t="str">
        <f>INDEX(Languages1!$C$1:$AB$1998,MATCH('Number of Workers_V2'!C22,Languages1!$C$1:$C$1998,0),MATCH('1'!$C$5,Languages1!$C$1:$AB$1,0))</f>
        <v>Perempuan</v>
      </c>
      <c r="D22" s="777"/>
      <c r="E22" s="1161"/>
      <c r="F22" s="774"/>
      <c r="G22" s="1150"/>
      <c r="H22" s="778" t="str">
        <f>INDEX(Languages1!$C$1:$AB$1998,MATCH('Number of Workers_V2'!H22,Languages1!$C$1:$C$1998,0),MATCH('1'!$C$5,Languages1!$C$1:$AB$1,0))</f>
        <v>Perempuan</v>
      </c>
      <c r="I22" s="777"/>
      <c r="J22" s="1152"/>
      <c r="K22" s="774"/>
      <c r="L22" s="1150"/>
      <c r="M22" s="778" t="str">
        <f>INDEX(Languages1!$C$1:$AB$1998,MATCH('Number of Workers_V2'!M22,Languages1!$C$1:$C$1998,0),MATCH('1'!$C$5,Languages1!$C$1:$AB$1,0))</f>
        <v>Perempuan</v>
      </c>
      <c r="N22" s="777"/>
      <c r="O22" s="1152"/>
      <c r="P22" s="774"/>
      <c r="Q22" s="1150"/>
      <c r="R22" s="778" t="str">
        <f>INDEX(Languages1!$C$1:$AB$1998,MATCH('Number of Workers_V2'!R22,Languages1!$C$1:$C$1998,0),MATCH('1'!$C$5,Languages1!$C$1:$AB$1,0))</f>
        <v>Perempuan</v>
      </c>
      <c r="S22" s="777"/>
      <c r="T22" s="1152"/>
      <c r="U22" s="774"/>
      <c r="V22" s="1150"/>
      <c r="W22" s="778" t="str">
        <f>INDEX(Languages1!$C$1:$AB$1998,MATCH('Number of Workers_V2'!W22,Languages1!$C$1:$C$1998,0),MATCH('1'!$C$5,Languages1!$C$1:$AB$1,0))</f>
        <v>Perempuan</v>
      </c>
      <c r="X22" s="777"/>
      <c r="Y22" s="1152"/>
      <c r="Z22" s="592"/>
      <c r="AA22" s="1150"/>
      <c r="AB22" s="778" t="str">
        <f>INDEX(Languages1!$C$1:$AB$1998,MATCH('Number of Workers_V2'!AB22,Languages1!$C$1:$C$1998,0),MATCH('1'!$C$5,Languages1!$C$1:$AB$1,0))</f>
        <v>Perempuan</v>
      </c>
      <c r="AC22" s="777"/>
      <c r="AD22" s="1152"/>
      <c r="AE22" s="592"/>
      <c r="AF22" s="592"/>
    </row>
    <row r="23" spans="2:32" ht="15.65" customHeight="1">
      <c r="B23" s="1156">
        <f>'3'!D19</f>
        <v>0</v>
      </c>
      <c r="C23" s="772" t="str">
        <f>INDEX(Languages1!$C$1:$AB$1998,MATCH('Number of Workers_V2'!C23,Languages1!$C$1:$C$1998,0),MATCH('1'!$C$5,Languages1!$C$1:$AB$1,0))</f>
        <v>Laki-laki</v>
      </c>
      <c r="D23" s="780"/>
      <c r="E23" s="1158" t="str">
        <f>IF(SUM(D23:D24)=0," ",(SUM(D23:D24)))</f>
        <v xml:space="preserve"> </v>
      </c>
      <c r="F23" s="774"/>
      <c r="G23" s="1150">
        <f>'3'!F19</f>
        <v>0</v>
      </c>
      <c r="H23" s="775" t="str">
        <f>INDEX(Languages1!$C$1:$AB$1998,MATCH('Number of Workers_V2'!H23,Languages1!$C$1:$C$1998,0),MATCH('1'!$C$5,Languages1!$C$1:$AB$1,0))</f>
        <v>Laki-laki</v>
      </c>
      <c r="I23" s="780"/>
      <c r="J23" s="1154" t="str">
        <f>IF(SUM(I23:I24)=0," ",(SUM(I23:I24)))</f>
        <v xml:space="preserve"> </v>
      </c>
      <c r="K23" s="774"/>
      <c r="L23" s="1150">
        <f>'3'!H19</f>
        <v>0</v>
      </c>
      <c r="M23" s="775" t="str">
        <f>INDEX(Languages1!$C$1:$AB$1998,MATCH('Number of Workers_V2'!M23,Languages1!$C$1:$C$1998,0),MATCH('1'!$C$5,Languages1!$C$1:$AB$1,0))</f>
        <v>Laki-laki</v>
      </c>
      <c r="N23" s="780"/>
      <c r="O23" s="1152" t="str">
        <f>IF(SUM(N23:N24)=0," ",(SUM(N23:N24)))</f>
        <v xml:space="preserve"> </v>
      </c>
      <c r="P23" s="774"/>
      <c r="Q23" s="1150">
        <f>'3'!J19</f>
        <v>0</v>
      </c>
      <c r="R23" s="775" t="str">
        <f>INDEX(Languages1!$C$1:$AB$1998,MATCH('Number of Workers_V2'!R23,Languages1!$C$1:$C$1998,0),MATCH('1'!$C$5,Languages1!$C$1:$AB$1,0))</f>
        <v>Laki-laki</v>
      </c>
      <c r="S23" s="780"/>
      <c r="T23" s="1152" t="str">
        <f>IF(SUM(S23:S24)=0," ",(SUM(S23:S24)))</f>
        <v xml:space="preserve"> </v>
      </c>
      <c r="U23" s="774"/>
      <c r="V23" s="1150">
        <f>'3'!L19</f>
        <v>0</v>
      </c>
      <c r="W23" s="775" t="str">
        <f>INDEX(Languages1!$C$1:$AB$1998,MATCH('Number of Workers_V2'!W23,Languages1!$C$1:$C$1998,0),MATCH('1'!$C$5,Languages1!$C$1:$AB$1,0))</f>
        <v>Laki-laki</v>
      </c>
      <c r="X23" s="780"/>
      <c r="Y23" s="1152" t="str">
        <f>IF(SUM(X23:X24)=0," ",(SUM(X23:X24)))</f>
        <v xml:space="preserve"> </v>
      </c>
      <c r="Z23" s="592"/>
      <c r="AA23" s="1150">
        <f>'3'!N19</f>
        <v>0</v>
      </c>
      <c r="AB23" s="775" t="str">
        <f>INDEX(Languages1!$C$1:$AB$1998,MATCH('Number of Workers_V2'!AB23,Languages1!$C$1:$C$1998,0),MATCH('1'!$C$5,Languages1!$C$1:$AB$1,0))</f>
        <v>Laki-laki</v>
      </c>
      <c r="AC23" s="780"/>
      <c r="AD23" s="1152" t="str">
        <f>IF(SUM(AC23:AC24)=0," ",(SUM(AC23:AC24)))</f>
        <v xml:space="preserve"> </v>
      </c>
      <c r="AE23" s="592"/>
      <c r="AF23" s="592"/>
    </row>
    <row r="24" spans="2:32" ht="15.65" customHeight="1">
      <c r="B24" s="1157"/>
      <c r="C24" s="776" t="str">
        <f>INDEX(Languages1!$C$1:$AB$1998,MATCH('Number of Workers_V2'!C24,Languages1!$C$1:$C$1998,0),MATCH('1'!$C$5,Languages1!$C$1:$AB$1,0))</f>
        <v>Perempuan</v>
      </c>
      <c r="D24" s="777"/>
      <c r="E24" s="1159"/>
      <c r="F24" s="774"/>
      <c r="G24" s="1150"/>
      <c r="H24" s="778" t="str">
        <f>INDEX(Languages1!$C$1:$AB$1998,MATCH('Number of Workers_V2'!H24,Languages1!$C$1:$C$1998,0),MATCH('1'!$C$5,Languages1!$C$1:$AB$1,0))</f>
        <v>Perempuan</v>
      </c>
      <c r="I24" s="777"/>
      <c r="J24" s="1155"/>
      <c r="K24" s="774"/>
      <c r="L24" s="1150"/>
      <c r="M24" s="778" t="str">
        <f>INDEX(Languages1!$C$1:$AB$1998,MATCH('Number of Workers_V2'!M24,Languages1!$C$1:$C$1998,0),MATCH('1'!$C$5,Languages1!$C$1:$AB$1,0))</f>
        <v>Perempuan</v>
      </c>
      <c r="N24" s="777"/>
      <c r="O24" s="1152"/>
      <c r="P24" s="774"/>
      <c r="Q24" s="1150"/>
      <c r="R24" s="778" t="str">
        <f>INDEX(Languages1!$C$1:$AB$1998,MATCH('Number of Workers_V2'!R24,Languages1!$C$1:$C$1998,0),MATCH('1'!$C$5,Languages1!$C$1:$AB$1,0))</f>
        <v>Perempuan</v>
      </c>
      <c r="S24" s="777"/>
      <c r="T24" s="1152"/>
      <c r="U24" s="774"/>
      <c r="V24" s="1150"/>
      <c r="W24" s="778" t="str">
        <f>INDEX(Languages1!$C$1:$AB$1998,MATCH('Number of Workers_V2'!W24,Languages1!$C$1:$C$1998,0),MATCH('1'!$C$5,Languages1!$C$1:$AB$1,0))</f>
        <v>Perempuan</v>
      </c>
      <c r="X24" s="777"/>
      <c r="Y24" s="1152"/>
      <c r="Z24" s="592"/>
      <c r="AA24" s="1150"/>
      <c r="AB24" s="778" t="str">
        <f>INDEX(Languages1!$C$1:$AB$1998,MATCH('Number of Workers_V2'!AB24,Languages1!$C$1:$C$1998,0),MATCH('1'!$C$5,Languages1!$C$1:$AB$1,0))</f>
        <v>Perempuan</v>
      </c>
      <c r="AC24" s="777"/>
      <c r="AD24" s="1152"/>
      <c r="AE24" s="592"/>
      <c r="AF24" s="592"/>
    </row>
    <row r="25" spans="2:32" ht="15.65" customHeight="1">
      <c r="B25" s="1156">
        <f>'3'!D20</f>
        <v>0</v>
      </c>
      <c r="C25" s="772" t="str">
        <f>INDEX(Languages1!$C$1:$AB$1998,MATCH('Number of Workers_V2'!C25,Languages1!$C$1:$C$1998,0),MATCH('1'!$C$5,Languages1!$C$1:$AB$1,0))</f>
        <v>Laki-laki</v>
      </c>
      <c r="D25" s="780"/>
      <c r="E25" s="1158" t="str">
        <f t="shared" ref="E25" si="0">IF(SUM(D25:D26)=0," ",(SUM(D25:D26)))</f>
        <v xml:space="preserve"> </v>
      </c>
      <c r="F25" s="624"/>
      <c r="G25" s="1150">
        <f>'3'!F20</f>
        <v>0</v>
      </c>
      <c r="H25" s="775" t="str">
        <f>INDEX(Languages1!$C$1:$AB$1998,MATCH('Number of Workers_V2'!H25,Languages1!$C$1:$C$1998,0),MATCH('1'!$C$5,Languages1!$C$1:$AB$1,0))</f>
        <v>Laki-laki</v>
      </c>
      <c r="I25" s="780"/>
      <c r="J25" s="1154" t="str">
        <f t="shared" ref="J25" si="1">IF(SUM(I25:I26)=0," ",(SUM(I25:I26)))</f>
        <v xml:space="preserve"> </v>
      </c>
      <c r="K25" s="624"/>
      <c r="L25" s="1150">
        <f>'3'!H20</f>
        <v>0</v>
      </c>
      <c r="M25" s="775" t="str">
        <f>INDEX(Languages1!$C$1:$AB$1998,MATCH('Number of Workers_V2'!M25,Languages1!$C$1:$C$1998,0),MATCH('1'!$C$5,Languages1!$C$1:$AB$1,0))</f>
        <v>Laki-laki</v>
      </c>
      <c r="N25" s="779"/>
      <c r="O25" s="1152" t="str">
        <f>IF(SUM(N25:N26)=0," ",(SUM(N25:N26)))</f>
        <v xml:space="preserve"> </v>
      </c>
      <c r="P25" s="624"/>
      <c r="Q25" s="1150">
        <f>'3'!J20</f>
        <v>0</v>
      </c>
      <c r="R25" s="775" t="str">
        <f>INDEX(Languages1!$C$1:$AB$1998,MATCH('Number of Workers_V2'!R25,Languages1!$C$1:$C$1998,0),MATCH('1'!$C$5,Languages1!$C$1:$AB$1,0))</f>
        <v>Laki-laki</v>
      </c>
      <c r="S25" s="779"/>
      <c r="T25" s="1152" t="str">
        <f>IF(SUM(S25:S26)=0," ",(SUM(S25:S26)))</f>
        <v xml:space="preserve"> </v>
      </c>
      <c r="U25" s="624"/>
      <c r="V25" s="1150">
        <f>'3'!L20</f>
        <v>0</v>
      </c>
      <c r="W25" s="775" t="str">
        <f>INDEX(Languages1!$C$1:$AB$1998,MATCH('Number of Workers_V2'!W25,Languages1!$C$1:$C$1998,0),MATCH('1'!$C$5,Languages1!$C$1:$AB$1,0))</f>
        <v>Laki-laki</v>
      </c>
      <c r="X25" s="779"/>
      <c r="Y25" s="1152" t="str">
        <f>IF(SUM(X25:X26)=0," ",(SUM(X25:X26)))</f>
        <v xml:space="preserve"> </v>
      </c>
      <c r="AA25" s="1150">
        <f>'3'!N20</f>
        <v>0</v>
      </c>
      <c r="AB25" s="775" t="str">
        <f>INDEX(Languages1!$C$1:$AB$1998,MATCH('Number of Workers_V2'!AB25,Languages1!$C$1:$C$1998,0),MATCH('1'!$C$5,Languages1!$C$1:$AB$1,0))</f>
        <v>Laki-laki</v>
      </c>
      <c r="AC25" s="779"/>
      <c r="AD25" s="1152" t="str">
        <f>IF(SUM(AC25:AC26)=0," ",(SUM(AC25:AC26)))</f>
        <v xml:space="preserve"> </v>
      </c>
    </row>
    <row r="26" spans="2:32" ht="15.65" customHeight="1">
      <c r="B26" s="1157"/>
      <c r="C26" s="776" t="str">
        <f>INDEX(Languages1!$C$1:$AB$1998,MATCH('Number of Workers_V2'!C26,Languages1!$C$1:$C$1998,0),MATCH('1'!$C$5,Languages1!$C$1:$AB$1,0))</f>
        <v>Perempuan</v>
      </c>
      <c r="D26" s="777"/>
      <c r="E26" s="1159"/>
      <c r="F26" s="624"/>
      <c r="G26" s="1150"/>
      <c r="H26" s="778" t="str">
        <f>INDEX(Languages1!$C$1:$AB$1998,MATCH('Number of Workers_V2'!H26,Languages1!$C$1:$C$1998,0),MATCH('1'!$C$5,Languages1!$C$1:$AB$1,0))</f>
        <v>Perempuan</v>
      </c>
      <c r="I26" s="777"/>
      <c r="J26" s="1155"/>
      <c r="K26" s="624"/>
      <c r="L26" s="1150"/>
      <c r="M26" s="778" t="str">
        <f>INDEX(Languages1!$C$1:$AB$1998,MATCH('Number of Workers_V2'!M26,Languages1!$C$1:$C$1998,0),MATCH('1'!$C$5,Languages1!$C$1:$AB$1,0))</f>
        <v>Perempuan</v>
      </c>
      <c r="N26" s="777"/>
      <c r="O26" s="1152"/>
      <c r="P26" s="624"/>
      <c r="Q26" s="1150"/>
      <c r="R26" s="778" t="str">
        <f>INDEX(Languages1!$C$1:$AB$1998,MATCH('Number of Workers_V2'!R26,Languages1!$C$1:$C$1998,0),MATCH('1'!$C$5,Languages1!$C$1:$AB$1,0))</f>
        <v>Perempuan</v>
      </c>
      <c r="S26" s="777"/>
      <c r="T26" s="1152"/>
      <c r="U26" s="624"/>
      <c r="V26" s="1150"/>
      <c r="W26" s="778" t="str">
        <f>INDEX(Languages1!$C$1:$AB$1998,MATCH('Number of Workers_V2'!W26,Languages1!$C$1:$C$1998,0),MATCH('1'!$C$5,Languages1!$C$1:$AB$1,0))</f>
        <v>Perempuan</v>
      </c>
      <c r="X26" s="777"/>
      <c r="Y26" s="1152"/>
      <c r="AA26" s="1150"/>
      <c r="AB26" s="778" t="str">
        <f>INDEX(Languages1!$C$1:$AB$1998,MATCH('Number of Workers_V2'!AB26,Languages1!$C$1:$C$1998,0),MATCH('1'!$C$5,Languages1!$C$1:$AB$1,0))</f>
        <v>Perempuan</v>
      </c>
      <c r="AC26" s="777"/>
      <c r="AD26" s="1152"/>
    </row>
    <row r="27" spans="2:32" ht="15.65" customHeight="1">
      <c r="B27" s="1156">
        <f>'3'!D21</f>
        <v>0</v>
      </c>
      <c r="C27" s="772" t="str">
        <f>INDEX(Languages1!$C$1:$AB$1998,MATCH('Number of Workers_V2'!C27,Languages1!$C$1:$C$1998,0),MATCH('1'!$C$5,Languages1!$C$1:$AB$1,0))</f>
        <v>Laki-laki</v>
      </c>
      <c r="D27" s="780"/>
      <c r="E27" s="1158" t="str">
        <f t="shared" ref="E27" si="2">IF(SUM(D27:D28)=0," ",(SUM(D27:D28)))</f>
        <v xml:space="preserve"> </v>
      </c>
      <c r="F27" s="624"/>
      <c r="G27" s="1150">
        <f>'3'!F21</f>
        <v>0</v>
      </c>
      <c r="H27" s="775" t="str">
        <f>INDEX(Languages1!$C$1:$AB$1998,MATCH('Number of Workers_V2'!H27,Languages1!$C$1:$C$1998,0),MATCH('1'!$C$5,Languages1!$C$1:$AB$1,0))</f>
        <v>Laki-laki</v>
      </c>
      <c r="I27" s="780"/>
      <c r="J27" s="1154" t="str">
        <f t="shared" ref="J27" si="3">IF(SUM(I27:I28)=0," ",(SUM(I27:I28)))</f>
        <v xml:space="preserve"> </v>
      </c>
      <c r="K27" s="624"/>
      <c r="L27" s="1150">
        <f>'3'!H21</f>
        <v>0</v>
      </c>
      <c r="M27" s="775" t="str">
        <f>INDEX(Languages1!$C$1:$AB$1998,MATCH('Number of Workers_V2'!M27,Languages1!$C$1:$C$1998,0),MATCH('1'!$C$5,Languages1!$C$1:$AB$1,0))</f>
        <v>Laki-laki</v>
      </c>
      <c r="N27" s="779"/>
      <c r="O27" s="1152" t="str">
        <f>IF(SUM(N27:N28)=0," ",(SUM(N27:N28)))</f>
        <v xml:space="preserve"> </v>
      </c>
      <c r="P27" s="624"/>
      <c r="Q27" s="1150">
        <f>'3'!J21</f>
        <v>0</v>
      </c>
      <c r="R27" s="775" t="str">
        <f>INDEX(Languages1!$C$1:$AB$1998,MATCH('Number of Workers_V2'!R27,Languages1!$C$1:$C$1998,0),MATCH('1'!$C$5,Languages1!$C$1:$AB$1,0))</f>
        <v>Laki-laki</v>
      </c>
      <c r="S27" s="779"/>
      <c r="T27" s="1152" t="str">
        <f>IF(SUM(S27:S28)=0," ",(SUM(S27:S28)))</f>
        <v xml:space="preserve"> </v>
      </c>
      <c r="U27" s="624"/>
      <c r="V27" s="1150">
        <f>'3'!L21</f>
        <v>0</v>
      </c>
      <c r="W27" s="775" t="str">
        <f>INDEX(Languages1!$C$1:$AB$1998,MATCH('Number of Workers_V2'!W27,Languages1!$C$1:$C$1998,0),MATCH('1'!$C$5,Languages1!$C$1:$AB$1,0))</f>
        <v>Laki-laki</v>
      </c>
      <c r="X27" s="779"/>
      <c r="Y27" s="1152" t="str">
        <f>IF(SUM(X27:X28)=0," ",(SUM(X27:X28)))</f>
        <v xml:space="preserve"> </v>
      </c>
      <c r="AA27" s="1150">
        <f>'3'!N21</f>
        <v>0</v>
      </c>
      <c r="AB27" s="775" t="str">
        <f>INDEX(Languages1!$C$1:$AB$1998,MATCH('Number of Workers_V2'!AB27,Languages1!$C$1:$C$1998,0),MATCH('1'!$C$5,Languages1!$C$1:$AB$1,0))</f>
        <v>Laki-laki</v>
      </c>
      <c r="AC27" s="779"/>
      <c r="AD27" s="1152" t="str">
        <f>IF(SUM(AC27:AC28)=0," ",(SUM(AC27:AC28)))</f>
        <v xml:space="preserve"> </v>
      </c>
    </row>
    <row r="28" spans="2:32" ht="15.65" customHeight="1">
      <c r="B28" s="1157"/>
      <c r="C28" s="776" t="str">
        <f>INDEX(Languages1!$C$1:$AB$1998,MATCH('Number of Workers_V2'!C28,Languages1!$C$1:$C$1998,0),MATCH('1'!$C$5,Languages1!$C$1:$AB$1,0))</f>
        <v>Perempuan</v>
      </c>
      <c r="D28" s="777"/>
      <c r="E28" s="1159"/>
      <c r="F28" s="624"/>
      <c r="G28" s="1150"/>
      <c r="H28" s="778" t="str">
        <f>INDEX(Languages1!$C$1:$AB$1998,MATCH('Number of Workers_V2'!H28,Languages1!$C$1:$C$1998,0),MATCH('1'!$C$5,Languages1!$C$1:$AB$1,0))</f>
        <v>Perempuan</v>
      </c>
      <c r="I28" s="777"/>
      <c r="J28" s="1155"/>
      <c r="K28" s="624"/>
      <c r="L28" s="1150"/>
      <c r="M28" s="778" t="str">
        <f>INDEX(Languages1!$C$1:$AB$1998,MATCH('Number of Workers_V2'!M28,Languages1!$C$1:$C$1998,0),MATCH('1'!$C$5,Languages1!$C$1:$AB$1,0))</f>
        <v>Perempuan</v>
      </c>
      <c r="N28" s="777"/>
      <c r="O28" s="1152"/>
      <c r="P28" s="624"/>
      <c r="Q28" s="1150"/>
      <c r="R28" s="778" t="str">
        <f>INDEX(Languages1!$C$1:$AB$1998,MATCH('Number of Workers_V2'!R28,Languages1!$C$1:$C$1998,0),MATCH('1'!$C$5,Languages1!$C$1:$AB$1,0))</f>
        <v>Perempuan</v>
      </c>
      <c r="S28" s="777"/>
      <c r="T28" s="1152"/>
      <c r="U28" s="624"/>
      <c r="V28" s="1150"/>
      <c r="W28" s="778" t="str">
        <f>INDEX(Languages1!$C$1:$AB$1998,MATCH('Number of Workers_V2'!W28,Languages1!$C$1:$C$1998,0),MATCH('1'!$C$5,Languages1!$C$1:$AB$1,0))</f>
        <v>Perempuan</v>
      </c>
      <c r="X28" s="777"/>
      <c r="Y28" s="1152"/>
      <c r="AA28" s="1150"/>
      <c r="AB28" s="778" t="str">
        <f>INDEX(Languages1!$C$1:$AB$1998,MATCH('Number of Workers_V2'!AB28,Languages1!$C$1:$C$1998,0),MATCH('1'!$C$5,Languages1!$C$1:$AB$1,0))</f>
        <v>Perempuan</v>
      </c>
      <c r="AC28" s="777"/>
      <c r="AD28" s="1152"/>
    </row>
    <row r="29" spans="2:32" ht="15.65" customHeight="1">
      <c r="B29" s="1156">
        <f>'3'!D22</f>
        <v>0</v>
      </c>
      <c r="C29" s="772" t="str">
        <f>INDEX(Languages1!$C$1:$AB$1998,MATCH('Number of Workers_V2'!C29,Languages1!$C$1:$C$1998,0),MATCH('1'!$C$5,Languages1!$C$1:$AB$1,0))</f>
        <v>Laki-laki</v>
      </c>
      <c r="D29" s="780"/>
      <c r="E29" s="1158" t="str">
        <f t="shared" ref="E29" si="4">IF(SUM(D29:D30)=0," ",(SUM(D29:D30)))</f>
        <v xml:space="preserve"> </v>
      </c>
      <c r="F29" s="624"/>
      <c r="G29" s="1150">
        <f>'3'!F22</f>
        <v>0</v>
      </c>
      <c r="H29" s="775" t="str">
        <f>INDEX(Languages1!$C$1:$AB$1998,MATCH('Number of Workers_V2'!H29,Languages1!$C$1:$C$1998,0),MATCH('1'!$C$5,Languages1!$C$1:$AB$1,0))</f>
        <v>Laki-laki</v>
      </c>
      <c r="I29" s="780"/>
      <c r="J29" s="1154" t="str">
        <f t="shared" ref="J29" si="5">IF(SUM(I29:I30)=0," ",(SUM(I29:I30)))</f>
        <v xml:space="preserve"> </v>
      </c>
      <c r="K29" s="624"/>
      <c r="L29" s="1150">
        <f>'3'!H22</f>
        <v>0</v>
      </c>
      <c r="M29" s="775" t="str">
        <f>INDEX(Languages1!$C$1:$AB$1998,MATCH('Number of Workers_V2'!M29,Languages1!$C$1:$C$1998,0),MATCH('1'!$C$5,Languages1!$C$1:$AB$1,0))</f>
        <v>Laki-laki</v>
      </c>
      <c r="N29" s="779"/>
      <c r="O29" s="1152" t="str">
        <f>IF(SUM(N29:N30)=0," ",(SUM(N29:N30)))</f>
        <v xml:space="preserve"> </v>
      </c>
      <c r="P29" s="624"/>
      <c r="Q29" s="1150">
        <f>'3'!J22</f>
        <v>0</v>
      </c>
      <c r="R29" s="775" t="str">
        <f>INDEX(Languages1!$C$1:$AB$1998,MATCH('Number of Workers_V2'!R29,Languages1!$C$1:$C$1998,0),MATCH('1'!$C$5,Languages1!$C$1:$AB$1,0))</f>
        <v>Laki-laki</v>
      </c>
      <c r="S29" s="779"/>
      <c r="T29" s="1152" t="str">
        <f>IF(SUM(S29:S30)=0," ",(SUM(S29:S30)))</f>
        <v xml:space="preserve"> </v>
      </c>
      <c r="U29" s="624"/>
      <c r="V29" s="1150">
        <f>'3'!L22</f>
        <v>0</v>
      </c>
      <c r="W29" s="775" t="str">
        <f>INDEX(Languages1!$C$1:$AB$1998,MATCH('Number of Workers_V2'!W29,Languages1!$C$1:$C$1998,0),MATCH('1'!$C$5,Languages1!$C$1:$AB$1,0))</f>
        <v>Laki-laki</v>
      </c>
      <c r="X29" s="779"/>
      <c r="Y29" s="1152" t="str">
        <f>IF(SUM(X29:X30)=0," ",(SUM(X29:X30)))</f>
        <v xml:space="preserve"> </v>
      </c>
      <c r="AA29" s="1150">
        <f>'3'!N22</f>
        <v>0</v>
      </c>
      <c r="AB29" s="775" t="str">
        <f>INDEX(Languages1!$C$1:$AB$1998,MATCH('Number of Workers_V2'!AB29,Languages1!$C$1:$C$1998,0),MATCH('1'!$C$5,Languages1!$C$1:$AB$1,0))</f>
        <v>Laki-laki</v>
      </c>
      <c r="AC29" s="779"/>
      <c r="AD29" s="1152" t="str">
        <f>IF(SUM(AC29:AC30)=0," ",(SUM(AC29:AC30)))</f>
        <v xml:space="preserve"> </v>
      </c>
    </row>
    <row r="30" spans="2:32" ht="15.65" customHeight="1">
      <c r="B30" s="1157"/>
      <c r="C30" s="776" t="str">
        <f>INDEX(Languages1!$C$1:$AB$1998,MATCH('Number of Workers_V2'!C30,Languages1!$C$1:$C$1998,0),MATCH('1'!$C$5,Languages1!$C$1:$AB$1,0))</f>
        <v>Perempuan</v>
      </c>
      <c r="D30" s="777"/>
      <c r="E30" s="1159"/>
      <c r="F30" s="624"/>
      <c r="G30" s="1150"/>
      <c r="H30" s="778" t="str">
        <f>INDEX(Languages1!$C$1:$AB$1998,MATCH('Number of Workers_V2'!H30,Languages1!$C$1:$C$1998,0),MATCH('1'!$C$5,Languages1!$C$1:$AB$1,0))</f>
        <v>Perempuan</v>
      </c>
      <c r="I30" s="777"/>
      <c r="J30" s="1155"/>
      <c r="K30" s="624"/>
      <c r="L30" s="1150"/>
      <c r="M30" s="778" t="str">
        <f>INDEX(Languages1!$C$1:$AB$1998,MATCH('Number of Workers_V2'!M30,Languages1!$C$1:$C$1998,0),MATCH('1'!$C$5,Languages1!$C$1:$AB$1,0))</f>
        <v>Perempuan</v>
      </c>
      <c r="N30" s="777"/>
      <c r="O30" s="1152"/>
      <c r="P30" s="624"/>
      <c r="Q30" s="1150"/>
      <c r="R30" s="778" t="str">
        <f>INDEX(Languages1!$C$1:$AB$1998,MATCH('Number of Workers_V2'!R30,Languages1!$C$1:$C$1998,0),MATCH('1'!$C$5,Languages1!$C$1:$AB$1,0))</f>
        <v>Perempuan</v>
      </c>
      <c r="S30" s="777"/>
      <c r="T30" s="1152"/>
      <c r="U30" s="624"/>
      <c r="V30" s="1150"/>
      <c r="W30" s="778" t="str">
        <f>INDEX(Languages1!$C$1:$AB$1998,MATCH('Number of Workers_V2'!W30,Languages1!$C$1:$C$1998,0),MATCH('1'!$C$5,Languages1!$C$1:$AB$1,0))</f>
        <v>Perempuan</v>
      </c>
      <c r="X30" s="777"/>
      <c r="Y30" s="1152"/>
      <c r="AA30" s="1150"/>
      <c r="AB30" s="778" t="str">
        <f>INDEX(Languages1!$C$1:$AB$1998,MATCH('Number of Workers_V2'!AB30,Languages1!$C$1:$C$1998,0),MATCH('1'!$C$5,Languages1!$C$1:$AB$1,0))</f>
        <v>Perempuan</v>
      </c>
      <c r="AC30" s="777"/>
      <c r="AD30" s="1152"/>
    </row>
    <row r="31" spans="2:32" ht="15.65" customHeight="1">
      <c r="B31" s="1156">
        <f>'3'!D23</f>
        <v>0</v>
      </c>
      <c r="C31" s="772" t="str">
        <f>INDEX(Languages1!$C$1:$AB$1998,MATCH('Number of Workers_V2'!C31,Languages1!$C$1:$C$1998,0),MATCH('1'!$C$5,Languages1!$C$1:$AB$1,0))</f>
        <v>Laki-laki</v>
      </c>
      <c r="D31" s="780"/>
      <c r="E31" s="1158" t="str">
        <f t="shared" ref="E31" si="6">IF(SUM(D31:D32)=0," ",(SUM(D31:D32)))</f>
        <v xml:space="preserve"> </v>
      </c>
      <c r="F31" s="624"/>
      <c r="G31" s="1150">
        <f>'3'!F23</f>
        <v>0</v>
      </c>
      <c r="H31" s="775" t="str">
        <f>INDEX(Languages1!$C$1:$AB$1998,MATCH('Number of Workers_V2'!H31,Languages1!$C$1:$C$1998,0),MATCH('1'!$C$5,Languages1!$C$1:$AB$1,0))</f>
        <v>Laki-laki</v>
      </c>
      <c r="I31" s="780"/>
      <c r="J31" s="1154" t="str">
        <f t="shared" ref="J31" si="7">IF(SUM(I31:I32)=0," ",(SUM(I31:I32)))</f>
        <v xml:space="preserve"> </v>
      </c>
      <c r="K31" s="624"/>
      <c r="L31" s="1150">
        <f>'3'!H23</f>
        <v>0</v>
      </c>
      <c r="M31" s="775" t="str">
        <f>INDEX(Languages1!$C$1:$AB$1998,MATCH('Number of Workers_V2'!M31,Languages1!$C$1:$C$1998,0),MATCH('1'!$C$5,Languages1!$C$1:$AB$1,0))</f>
        <v>Laki-laki</v>
      </c>
      <c r="N31" s="780"/>
      <c r="O31" s="1152" t="str">
        <f>IF(SUM(N31:N32)=0," ",(SUM(N31:N32)))</f>
        <v xml:space="preserve"> </v>
      </c>
      <c r="P31" s="624"/>
      <c r="Q31" s="1150">
        <f>'3'!J23</f>
        <v>0</v>
      </c>
      <c r="R31" s="775" t="str">
        <f>INDEX(Languages1!$C$1:$AB$1998,MATCH('Number of Workers_V2'!R31,Languages1!$C$1:$C$1998,0),MATCH('1'!$C$5,Languages1!$C$1:$AB$1,0))</f>
        <v>Laki-laki</v>
      </c>
      <c r="S31" s="780"/>
      <c r="T31" s="1152" t="str">
        <f>IF(SUM(S31:S32)=0," ",(SUM(S31:S32)))</f>
        <v xml:space="preserve"> </v>
      </c>
      <c r="U31" s="624"/>
      <c r="V31" s="1150">
        <f>'3'!L23</f>
        <v>0</v>
      </c>
      <c r="W31" s="775" t="str">
        <f>INDEX(Languages1!$C$1:$AB$1998,MATCH('Number of Workers_V2'!W31,Languages1!$C$1:$C$1998,0),MATCH('1'!$C$5,Languages1!$C$1:$AB$1,0))</f>
        <v>Laki-laki</v>
      </c>
      <c r="X31" s="780"/>
      <c r="Y31" s="1152" t="str">
        <f>IF(SUM(X31:X32)=0," ",(SUM(X31:X32)))</f>
        <v xml:space="preserve"> </v>
      </c>
      <c r="AA31" s="1150">
        <f>'3'!N23</f>
        <v>0</v>
      </c>
      <c r="AB31" s="775" t="str">
        <f>INDEX(Languages1!$C$1:$AB$1998,MATCH('Number of Workers_V2'!AB31,Languages1!$C$1:$C$1998,0),MATCH('1'!$C$5,Languages1!$C$1:$AB$1,0))</f>
        <v>Laki-laki</v>
      </c>
      <c r="AC31" s="780"/>
      <c r="AD31" s="1152" t="str">
        <f>IF(SUM(AC31:AC32)=0," ",(SUM(AC31:AC32)))</f>
        <v xml:space="preserve"> </v>
      </c>
    </row>
    <row r="32" spans="2:32" ht="15.65" customHeight="1">
      <c r="B32" s="1157"/>
      <c r="C32" s="776" t="str">
        <f>INDEX(Languages1!$C$1:$AB$1998,MATCH('Number of Workers_V2'!C32,Languages1!$C$1:$C$1998,0),MATCH('1'!$C$5,Languages1!$C$1:$AB$1,0))</f>
        <v>Perempuan</v>
      </c>
      <c r="D32" s="777"/>
      <c r="E32" s="1159"/>
      <c r="F32" s="624"/>
      <c r="G32" s="1150"/>
      <c r="H32" s="778" t="str">
        <f>INDEX(Languages1!$C$1:$AB$1998,MATCH('Number of Workers_V2'!H32,Languages1!$C$1:$C$1998,0),MATCH('1'!$C$5,Languages1!$C$1:$AB$1,0))</f>
        <v>Perempuan</v>
      </c>
      <c r="I32" s="777"/>
      <c r="J32" s="1155"/>
      <c r="K32" s="624"/>
      <c r="L32" s="1150"/>
      <c r="M32" s="778" t="str">
        <f>INDEX(Languages1!$C$1:$AB$1998,MATCH('Number of Workers_V2'!M32,Languages1!$C$1:$C$1998,0),MATCH('1'!$C$5,Languages1!$C$1:$AB$1,0))</f>
        <v>Perempuan</v>
      </c>
      <c r="N32" s="777"/>
      <c r="O32" s="1152"/>
      <c r="P32" s="624"/>
      <c r="Q32" s="1150"/>
      <c r="R32" s="778" t="str">
        <f>INDEX(Languages1!$C$1:$AB$1998,MATCH('Number of Workers_V2'!R32,Languages1!$C$1:$C$1998,0),MATCH('1'!$C$5,Languages1!$C$1:$AB$1,0))</f>
        <v>Perempuan</v>
      </c>
      <c r="S32" s="777"/>
      <c r="T32" s="1152"/>
      <c r="U32" s="624"/>
      <c r="V32" s="1150"/>
      <c r="W32" s="778" t="str">
        <f>INDEX(Languages1!$C$1:$AB$1998,MATCH('Number of Workers_V2'!W32,Languages1!$C$1:$C$1998,0),MATCH('1'!$C$5,Languages1!$C$1:$AB$1,0))</f>
        <v>Perempuan</v>
      </c>
      <c r="X32" s="777"/>
      <c r="Y32" s="1152"/>
      <c r="AA32" s="1150"/>
      <c r="AB32" s="778" t="str">
        <f>INDEX(Languages1!$C$1:$AB$1998,MATCH('Number of Workers_V2'!AB32,Languages1!$C$1:$C$1998,0),MATCH('1'!$C$5,Languages1!$C$1:$AB$1,0))</f>
        <v>Perempuan</v>
      </c>
      <c r="AC32" s="777"/>
      <c r="AD32" s="1152"/>
    </row>
    <row r="33" spans="2:30" ht="15.65" customHeight="1">
      <c r="B33" s="1156">
        <f>'3'!D24</f>
        <v>0</v>
      </c>
      <c r="C33" s="772" t="str">
        <f>INDEX(Languages1!$C$1:$AB$1998,MATCH('Number of Workers_V2'!C33,Languages1!$C$1:$C$1998,0),MATCH('1'!$C$5,Languages1!$C$1:$AB$1,0))</f>
        <v>Laki-laki</v>
      </c>
      <c r="D33" s="780"/>
      <c r="E33" s="1158" t="str">
        <f t="shared" ref="E33" si="8">IF(SUM(D33:D34)=0," ",(SUM(D33:D34)))</f>
        <v xml:space="preserve"> </v>
      </c>
      <c r="F33" s="624"/>
      <c r="G33" s="1150">
        <f>'3'!F24</f>
        <v>0</v>
      </c>
      <c r="H33" s="775" t="str">
        <f>INDEX(Languages1!$C$1:$AB$1998,MATCH('Number of Workers_V2'!H33,Languages1!$C$1:$C$1998,0),MATCH('1'!$C$5,Languages1!$C$1:$AB$1,0))</f>
        <v>Laki-laki</v>
      </c>
      <c r="I33" s="780"/>
      <c r="J33" s="1154" t="str">
        <f t="shared" ref="J33" si="9">IF(SUM(I33:I34)=0," ",(SUM(I33:I34)))</f>
        <v xml:space="preserve"> </v>
      </c>
      <c r="K33" s="624"/>
      <c r="L33" s="1150">
        <f>'3'!H24</f>
        <v>0</v>
      </c>
      <c r="M33" s="775" t="str">
        <f>INDEX(Languages1!$C$1:$AB$1998,MATCH('Number of Workers_V2'!M33,Languages1!$C$1:$C$1998,0),MATCH('1'!$C$5,Languages1!$C$1:$AB$1,0))</f>
        <v>Laki-laki</v>
      </c>
      <c r="N33" s="779"/>
      <c r="O33" s="1152" t="str">
        <f>IF(SUM(N33:N34)=0," ",(SUM(N33:N34)))</f>
        <v xml:space="preserve"> </v>
      </c>
      <c r="P33" s="624"/>
      <c r="Q33" s="1150">
        <f>'3'!J24</f>
        <v>0</v>
      </c>
      <c r="R33" s="775" t="str">
        <f>INDEX(Languages1!$C$1:$AB$1998,MATCH('Number of Workers_V2'!R33,Languages1!$C$1:$C$1998,0),MATCH('1'!$C$5,Languages1!$C$1:$AB$1,0))</f>
        <v>Laki-laki</v>
      </c>
      <c r="S33" s="779"/>
      <c r="T33" s="1152" t="str">
        <f>IF(SUM(S33:S34)=0," ",(SUM(S33:S34)))</f>
        <v xml:space="preserve"> </v>
      </c>
      <c r="U33" s="624"/>
      <c r="V33" s="1150">
        <f>'3'!L24</f>
        <v>0</v>
      </c>
      <c r="W33" s="775" t="str">
        <f>INDEX(Languages1!$C$1:$AB$1998,MATCH('Number of Workers_V2'!W33,Languages1!$C$1:$C$1998,0),MATCH('1'!$C$5,Languages1!$C$1:$AB$1,0))</f>
        <v>Laki-laki</v>
      </c>
      <c r="X33" s="779"/>
      <c r="Y33" s="1152" t="str">
        <f>IF(SUM(X33:X34)=0," ",(SUM(X33:X34)))</f>
        <v xml:space="preserve"> </v>
      </c>
      <c r="AA33" s="1150">
        <f>'3'!N24</f>
        <v>0</v>
      </c>
      <c r="AB33" s="775" t="str">
        <f>INDEX(Languages1!$C$1:$AB$1998,MATCH('Number of Workers_V2'!AB33,Languages1!$C$1:$C$1998,0),MATCH('1'!$C$5,Languages1!$C$1:$AB$1,0))</f>
        <v>Laki-laki</v>
      </c>
      <c r="AC33" s="779"/>
      <c r="AD33" s="1152" t="str">
        <f>IF(SUM(AC33:AC34)=0," ",(SUM(AC33:AC34)))</f>
        <v xml:space="preserve"> </v>
      </c>
    </row>
    <row r="34" spans="2:30" ht="15.65" customHeight="1">
      <c r="B34" s="1157"/>
      <c r="C34" s="776" t="str">
        <f>INDEX(Languages1!$C$1:$AB$1998,MATCH('Number of Workers_V2'!C34,Languages1!$C$1:$C$1998,0),MATCH('1'!$C$5,Languages1!$C$1:$AB$1,0))</f>
        <v>Perempuan</v>
      </c>
      <c r="D34" s="777"/>
      <c r="E34" s="1159"/>
      <c r="F34" s="624"/>
      <c r="G34" s="1150"/>
      <c r="H34" s="778" t="str">
        <f>INDEX(Languages1!$C$1:$AB$1998,MATCH('Number of Workers_V2'!H34,Languages1!$C$1:$C$1998,0),MATCH('1'!$C$5,Languages1!$C$1:$AB$1,0))</f>
        <v>Perempuan</v>
      </c>
      <c r="I34" s="777"/>
      <c r="J34" s="1155"/>
      <c r="K34" s="624"/>
      <c r="L34" s="1150"/>
      <c r="M34" s="778" t="str">
        <f>INDEX(Languages1!$C$1:$AB$1998,MATCH('Number of Workers_V2'!M34,Languages1!$C$1:$C$1998,0),MATCH('1'!$C$5,Languages1!$C$1:$AB$1,0))</f>
        <v>Perempuan</v>
      </c>
      <c r="N34" s="777"/>
      <c r="O34" s="1152"/>
      <c r="P34" s="624"/>
      <c r="Q34" s="1150"/>
      <c r="R34" s="778" t="str">
        <f>INDEX(Languages1!$C$1:$AB$1998,MATCH('Number of Workers_V2'!R34,Languages1!$C$1:$C$1998,0),MATCH('1'!$C$5,Languages1!$C$1:$AB$1,0))</f>
        <v>Perempuan</v>
      </c>
      <c r="S34" s="777"/>
      <c r="T34" s="1152"/>
      <c r="U34" s="624"/>
      <c r="V34" s="1150"/>
      <c r="W34" s="778" t="str">
        <f>INDEX(Languages1!$C$1:$AB$1998,MATCH('Number of Workers_V2'!W34,Languages1!$C$1:$C$1998,0),MATCH('1'!$C$5,Languages1!$C$1:$AB$1,0))</f>
        <v>Perempuan</v>
      </c>
      <c r="X34" s="777"/>
      <c r="Y34" s="1152"/>
      <c r="AA34" s="1150"/>
      <c r="AB34" s="778" t="str">
        <f>INDEX(Languages1!$C$1:$AB$1998,MATCH('Number of Workers_V2'!AB34,Languages1!$C$1:$C$1998,0),MATCH('1'!$C$5,Languages1!$C$1:$AB$1,0))</f>
        <v>Perempuan</v>
      </c>
      <c r="AC34" s="777"/>
      <c r="AD34" s="1152"/>
    </row>
    <row r="35" spans="2:30" ht="15.65" customHeight="1">
      <c r="B35" s="1156">
        <f>'3'!D25</f>
        <v>0</v>
      </c>
      <c r="C35" s="772" t="str">
        <f>INDEX(Languages1!$C$1:$AB$1998,MATCH('Number of Workers_V2'!C35,Languages1!$C$1:$C$1998,0),MATCH('1'!$C$5,Languages1!$C$1:$AB$1,0))</f>
        <v>Laki-laki</v>
      </c>
      <c r="D35" s="780"/>
      <c r="E35" s="1158" t="str">
        <f t="shared" ref="E35" si="10">IF(SUM(D35:D36)=0," ",(SUM(D35:D36)))</f>
        <v xml:space="preserve"> </v>
      </c>
      <c r="F35" s="624"/>
      <c r="G35" s="1150">
        <f>'3'!F25</f>
        <v>0</v>
      </c>
      <c r="H35" s="775" t="str">
        <f>INDEX(Languages1!$C$1:$AB$1998,MATCH('Number of Workers_V2'!H35,Languages1!$C$1:$C$1998,0),MATCH('1'!$C$5,Languages1!$C$1:$AB$1,0))</f>
        <v>Laki-laki</v>
      </c>
      <c r="I35" s="780"/>
      <c r="J35" s="1154" t="str">
        <f t="shared" ref="J35" si="11">IF(SUM(I35:I36)=0," ",(SUM(I35:I36)))</f>
        <v xml:space="preserve"> </v>
      </c>
      <c r="K35" s="624"/>
      <c r="L35" s="1150">
        <f>'3'!H25</f>
        <v>0</v>
      </c>
      <c r="M35" s="775" t="str">
        <f>INDEX(Languages1!$C$1:$AB$1998,MATCH('Number of Workers_V2'!M35,Languages1!$C$1:$C$1998,0),MATCH('1'!$C$5,Languages1!$C$1:$AB$1,0))</f>
        <v>Laki-laki</v>
      </c>
      <c r="N35" s="779"/>
      <c r="O35" s="1152" t="str">
        <f>IF(SUM(N35:N36)=0," ",(SUM(N35:N36)))</f>
        <v xml:space="preserve"> </v>
      </c>
      <c r="P35" s="624"/>
      <c r="Q35" s="1150">
        <f>'3'!J25</f>
        <v>0</v>
      </c>
      <c r="R35" s="775" t="str">
        <f>INDEX(Languages1!$C$1:$AB$1998,MATCH('Number of Workers_V2'!R35,Languages1!$C$1:$C$1998,0),MATCH('1'!$C$5,Languages1!$C$1:$AB$1,0))</f>
        <v>Laki-laki</v>
      </c>
      <c r="S35" s="779"/>
      <c r="T35" s="1152" t="str">
        <f>IF(SUM(S35:S36)=0," ",(SUM(S35:S36)))</f>
        <v xml:space="preserve"> </v>
      </c>
      <c r="U35" s="624"/>
      <c r="V35" s="1150">
        <f>'3'!L25</f>
        <v>0</v>
      </c>
      <c r="W35" s="775" t="str">
        <f>INDEX(Languages1!$C$1:$AB$1998,MATCH('Number of Workers_V2'!W35,Languages1!$C$1:$C$1998,0),MATCH('1'!$C$5,Languages1!$C$1:$AB$1,0))</f>
        <v>Laki-laki</v>
      </c>
      <c r="X35" s="779"/>
      <c r="Y35" s="1152" t="str">
        <f>IF(SUM(X35:X36)=0," ",(SUM(X35:X36)))</f>
        <v xml:space="preserve"> </v>
      </c>
      <c r="AA35" s="1150">
        <f>'3'!N25</f>
        <v>0</v>
      </c>
      <c r="AB35" s="775" t="str">
        <f>INDEX(Languages1!$C$1:$AB$1998,MATCH('Number of Workers_V2'!AB35,Languages1!$C$1:$C$1998,0),MATCH('1'!$C$5,Languages1!$C$1:$AB$1,0))</f>
        <v>Laki-laki</v>
      </c>
      <c r="AC35" s="779"/>
      <c r="AD35" s="1152" t="str">
        <f>IF(SUM(AC35:AC36)=0," ",(SUM(AC35:AC36)))</f>
        <v xml:space="preserve"> </v>
      </c>
    </row>
    <row r="36" spans="2:30" ht="15.65" customHeight="1">
      <c r="B36" s="1157"/>
      <c r="C36" s="776" t="str">
        <f>INDEX(Languages1!$C$1:$AB$1998,MATCH('Number of Workers_V2'!C36,Languages1!$C$1:$C$1998,0),MATCH('1'!$C$5,Languages1!$C$1:$AB$1,0))</f>
        <v>Perempuan</v>
      </c>
      <c r="D36" s="777"/>
      <c r="E36" s="1159"/>
      <c r="F36" s="624"/>
      <c r="G36" s="1150"/>
      <c r="H36" s="778" t="str">
        <f>INDEX(Languages1!$C$1:$AB$1998,MATCH('Number of Workers_V2'!H36,Languages1!$C$1:$C$1998,0),MATCH('1'!$C$5,Languages1!$C$1:$AB$1,0))</f>
        <v>Perempuan</v>
      </c>
      <c r="I36" s="777"/>
      <c r="J36" s="1155"/>
      <c r="K36" s="624"/>
      <c r="L36" s="1150"/>
      <c r="M36" s="778" t="str">
        <f>INDEX(Languages1!$C$1:$AB$1998,MATCH('Number of Workers_V2'!M36,Languages1!$C$1:$C$1998,0),MATCH('1'!$C$5,Languages1!$C$1:$AB$1,0))</f>
        <v>Perempuan</v>
      </c>
      <c r="N36" s="777"/>
      <c r="O36" s="1152"/>
      <c r="P36" s="624"/>
      <c r="Q36" s="1150"/>
      <c r="R36" s="778" t="str">
        <f>INDEX(Languages1!$C$1:$AB$1998,MATCH('Number of Workers_V2'!R36,Languages1!$C$1:$C$1998,0),MATCH('1'!$C$5,Languages1!$C$1:$AB$1,0))</f>
        <v>Perempuan</v>
      </c>
      <c r="S36" s="777"/>
      <c r="T36" s="1152"/>
      <c r="U36" s="624"/>
      <c r="V36" s="1150"/>
      <c r="W36" s="778" t="str">
        <f>INDEX(Languages1!$C$1:$AB$1998,MATCH('Number of Workers_V2'!W36,Languages1!$C$1:$C$1998,0),MATCH('1'!$C$5,Languages1!$C$1:$AB$1,0))</f>
        <v>Perempuan</v>
      </c>
      <c r="X36" s="777"/>
      <c r="Y36" s="1152"/>
      <c r="AA36" s="1150"/>
      <c r="AB36" s="778" t="str">
        <f>INDEX(Languages1!$C$1:$AB$1998,MATCH('Number of Workers_V2'!AB36,Languages1!$C$1:$C$1998,0),MATCH('1'!$C$5,Languages1!$C$1:$AB$1,0))</f>
        <v>Perempuan</v>
      </c>
      <c r="AC36" s="777"/>
      <c r="AD36" s="1152"/>
    </row>
    <row r="37" spans="2:30" ht="15.65" customHeight="1">
      <c r="B37" s="1156">
        <f>'3'!D26</f>
        <v>0</v>
      </c>
      <c r="C37" s="772" t="str">
        <f>INDEX(Languages1!$C$1:$AB$1998,MATCH('Number of Workers_V2'!C37,Languages1!$C$1:$C$1998,0),MATCH('1'!$C$5,Languages1!$C$1:$AB$1,0))</f>
        <v>Laki-laki</v>
      </c>
      <c r="D37" s="780"/>
      <c r="E37" s="1158" t="str">
        <f t="shared" ref="E37" si="12">IF(SUM(D37:D38)=0," ",(SUM(D37:D38)))</f>
        <v xml:space="preserve"> </v>
      </c>
      <c r="G37" s="1150">
        <f>'3'!F26</f>
        <v>0</v>
      </c>
      <c r="H37" s="775" t="str">
        <f>INDEX(Languages1!$C$1:$AB$1998,MATCH('Number of Workers_V2'!H37,Languages1!$C$1:$C$1998,0),MATCH('1'!$C$5,Languages1!$C$1:$AB$1,0))</f>
        <v>Laki-laki</v>
      </c>
      <c r="I37" s="780"/>
      <c r="J37" s="1154" t="str">
        <f t="shared" ref="J37" si="13">IF(SUM(I37:I38)=0," ",(SUM(I37:I38)))</f>
        <v xml:space="preserve"> </v>
      </c>
      <c r="L37" s="1150">
        <f>'3'!H26</f>
        <v>0</v>
      </c>
      <c r="M37" s="775" t="str">
        <f>INDEX(Languages1!$C$1:$AB$1998,MATCH('Number of Workers_V2'!M37,Languages1!$C$1:$C$1998,0),MATCH('1'!$C$5,Languages1!$C$1:$AB$1,0))</f>
        <v>Laki-laki</v>
      </c>
      <c r="N37" s="779"/>
      <c r="O37" s="1152" t="str">
        <f>IF(SUM(N37:N38)=0," ",(SUM(N37:N38)))</f>
        <v xml:space="preserve"> </v>
      </c>
      <c r="Q37" s="1150">
        <f>'3'!J26</f>
        <v>0</v>
      </c>
      <c r="R37" s="775" t="str">
        <f>INDEX(Languages1!$C$1:$AB$1998,MATCH('Number of Workers_V2'!R37,Languages1!$C$1:$C$1998,0),MATCH('1'!$C$5,Languages1!$C$1:$AB$1,0))</f>
        <v>Laki-laki</v>
      </c>
      <c r="S37" s="779"/>
      <c r="T37" s="1152" t="str">
        <f>IF(SUM(S37:S38)=0," ",(SUM(S37:S38)))</f>
        <v xml:space="preserve"> </v>
      </c>
      <c r="V37" s="1150">
        <f>'3'!L26</f>
        <v>0</v>
      </c>
      <c r="W37" s="775" t="str">
        <f>INDEX(Languages1!$C$1:$AB$1998,MATCH('Number of Workers_V2'!W37,Languages1!$C$1:$C$1998,0),MATCH('1'!$C$5,Languages1!$C$1:$AB$1,0))</f>
        <v>Laki-laki</v>
      </c>
      <c r="X37" s="779"/>
      <c r="Y37" s="1152" t="str">
        <f>IF(SUM(X37:X38)=0," ",(SUM(X37:X38)))</f>
        <v xml:space="preserve"> </v>
      </c>
      <c r="AA37" s="1150">
        <f>'3'!N26</f>
        <v>0</v>
      </c>
      <c r="AB37" s="775" t="str">
        <f>INDEX(Languages1!$C$1:$AB$1998,MATCH('Number of Workers_V2'!AB37,Languages1!$C$1:$C$1998,0),MATCH('1'!$C$5,Languages1!$C$1:$AB$1,0))</f>
        <v>Laki-laki</v>
      </c>
      <c r="AC37" s="779"/>
      <c r="AD37" s="1152" t="str">
        <f>IF(SUM(AC37:AC38)=0," ",(SUM(AC37:AC38)))</f>
        <v xml:space="preserve"> </v>
      </c>
    </row>
    <row r="38" spans="2:30" ht="15.65" customHeight="1">
      <c r="B38" s="1157"/>
      <c r="C38" s="776" t="str">
        <f>INDEX(Languages1!$C$1:$AB$1998,MATCH('Number of Workers_V2'!C38,Languages1!$C$1:$C$1998,0),MATCH('1'!$C$5,Languages1!$C$1:$AB$1,0))</f>
        <v>Perempuan</v>
      </c>
      <c r="D38" s="777"/>
      <c r="E38" s="1159"/>
      <c r="G38" s="1150"/>
      <c r="H38" s="778" t="str">
        <f>INDEX(Languages1!$C$1:$AB$1998,MATCH('Number of Workers_V2'!H38,Languages1!$C$1:$C$1998,0),MATCH('1'!$C$5,Languages1!$C$1:$AB$1,0))</f>
        <v>Perempuan</v>
      </c>
      <c r="I38" s="777"/>
      <c r="J38" s="1155"/>
      <c r="L38" s="1150"/>
      <c r="M38" s="778" t="str">
        <f>INDEX(Languages1!$C$1:$AB$1998,MATCH('Number of Workers_V2'!M38,Languages1!$C$1:$C$1998,0),MATCH('1'!$C$5,Languages1!$C$1:$AB$1,0))</f>
        <v>Perempuan</v>
      </c>
      <c r="N38" s="777"/>
      <c r="O38" s="1152"/>
      <c r="Q38" s="1150"/>
      <c r="R38" s="778" t="str">
        <f>INDEX(Languages1!$C$1:$AB$1998,MATCH('Number of Workers_V2'!R38,Languages1!$C$1:$C$1998,0),MATCH('1'!$C$5,Languages1!$C$1:$AB$1,0))</f>
        <v>Perempuan</v>
      </c>
      <c r="S38" s="777"/>
      <c r="T38" s="1152"/>
      <c r="V38" s="1150"/>
      <c r="W38" s="778" t="str">
        <f>INDEX(Languages1!$C$1:$AB$1998,MATCH('Number of Workers_V2'!W38,Languages1!$C$1:$C$1998,0),MATCH('1'!$C$5,Languages1!$C$1:$AB$1,0))</f>
        <v>Perempuan</v>
      </c>
      <c r="X38" s="777"/>
      <c r="Y38" s="1152"/>
      <c r="AA38" s="1150"/>
      <c r="AB38" s="778" t="str">
        <f>INDEX(Languages1!$C$1:$AB$1998,MATCH('Number of Workers_V2'!AB38,Languages1!$C$1:$C$1998,0),MATCH('1'!$C$5,Languages1!$C$1:$AB$1,0))</f>
        <v>Perempuan</v>
      </c>
      <c r="AC38" s="777"/>
      <c r="AD38" s="1152"/>
    </row>
    <row r="39" spans="2:30" ht="15.65" customHeight="1">
      <c r="B39" s="1156">
        <f>'3'!D27</f>
        <v>0</v>
      </c>
      <c r="C39" s="772" t="str">
        <f>INDEX(Languages1!$C$1:$AB$1998,MATCH('Number of Workers_V2'!C39,Languages1!$C$1:$C$1998,0),MATCH('1'!$C$5,Languages1!$C$1:$AB$1,0))</f>
        <v>Laki-laki</v>
      </c>
      <c r="D39" s="780"/>
      <c r="E39" s="1158" t="str">
        <f t="shared" ref="E39" si="14">IF(SUM(D39:D40)=0," ",(SUM(D39:D40)))</f>
        <v xml:space="preserve"> </v>
      </c>
      <c r="G39" s="1150">
        <f>'3'!F27</f>
        <v>0</v>
      </c>
      <c r="H39" s="775" t="str">
        <f>INDEX(Languages1!$C$1:$AB$1998,MATCH('Number of Workers_V2'!H39,Languages1!$C$1:$C$1998,0),MATCH('1'!$C$5,Languages1!$C$1:$AB$1,0))</f>
        <v>Laki-laki</v>
      </c>
      <c r="I39" s="780"/>
      <c r="J39" s="1154" t="str">
        <f t="shared" ref="J39" si="15">IF(SUM(I39:I40)=0," ",(SUM(I39:I40)))</f>
        <v xml:space="preserve"> </v>
      </c>
      <c r="L39" s="1150">
        <f>'3'!H27</f>
        <v>0</v>
      </c>
      <c r="M39" s="775" t="str">
        <f>INDEX(Languages1!$C$1:$AB$1998,MATCH('Number of Workers_V2'!M39,Languages1!$C$1:$C$1998,0),MATCH('1'!$C$5,Languages1!$C$1:$AB$1,0))</f>
        <v>Laki-laki</v>
      </c>
      <c r="N39" s="780"/>
      <c r="O39" s="1152" t="str">
        <f>IF(SUM(N39:N40)=0," ",(SUM(N39:N40)))</f>
        <v xml:space="preserve"> </v>
      </c>
      <c r="Q39" s="1150">
        <f>'3'!J27</f>
        <v>0</v>
      </c>
      <c r="R39" s="775" t="str">
        <f>INDEX(Languages1!$C$1:$AB$1998,MATCH('Number of Workers_V2'!R39,Languages1!$C$1:$C$1998,0),MATCH('1'!$C$5,Languages1!$C$1:$AB$1,0))</f>
        <v>Laki-laki</v>
      </c>
      <c r="S39" s="780"/>
      <c r="T39" s="1152" t="str">
        <f>IF(SUM(S39:S40)=0," ",(SUM(S39:S40)))</f>
        <v xml:space="preserve"> </v>
      </c>
      <c r="V39" s="1150">
        <f>'3'!L27</f>
        <v>0</v>
      </c>
      <c r="W39" s="775" t="str">
        <f>INDEX(Languages1!$C$1:$AB$1998,MATCH('Number of Workers_V2'!W39,Languages1!$C$1:$C$1998,0),MATCH('1'!$C$5,Languages1!$C$1:$AB$1,0))</f>
        <v>Laki-laki</v>
      </c>
      <c r="X39" s="780"/>
      <c r="Y39" s="1152" t="str">
        <f>IF(SUM(X39:X40)=0," ",(SUM(X39:X40)))</f>
        <v xml:space="preserve"> </v>
      </c>
      <c r="AA39" s="1150">
        <f>'3'!N27</f>
        <v>0</v>
      </c>
      <c r="AB39" s="775" t="str">
        <f>INDEX(Languages1!$C$1:$AB$1998,MATCH('Number of Workers_V2'!AB39,Languages1!$C$1:$C$1998,0),MATCH('1'!$C$5,Languages1!$C$1:$AB$1,0))</f>
        <v>Laki-laki</v>
      </c>
      <c r="AC39" s="780"/>
      <c r="AD39" s="1152" t="str">
        <f>IF(SUM(AC39:AC40)=0," ",(SUM(AC39:AC40)))</f>
        <v xml:space="preserve"> </v>
      </c>
    </row>
    <row r="40" spans="2:30" ht="15.65" customHeight="1">
      <c r="B40" s="1157"/>
      <c r="C40" s="776" t="str">
        <f>INDEX(Languages1!$C$1:$AB$1998,MATCH('Number of Workers_V2'!C40,Languages1!$C$1:$C$1998,0),MATCH('1'!$C$5,Languages1!$C$1:$AB$1,0))</f>
        <v>Perempuan</v>
      </c>
      <c r="D40" s="777"/>
      <c r="E40" s="1159"/>
      <c r="G40" s="1150"/>
      <c r="H40" s="778" t="str">
        <f>INDEX(Languages1!$C$1:$AB$1998,MATCH('Number of Workers_V2'!H40,Languages1!$C$1:$C$1998,0),MATCH('1'!$C$5,Languages1!$C$1:$AB$1,0))</f>
        <v>Perempuan</v>
      </c>
      <c r="I40" s="777"/>
      <c r="J40" s="1155"/>
      <c r="L40" s="1150"/>
      <c r="M40" s="778" t="str">
        <f>INDEX(Languages1!$C$1:$AB$1998,MATCH('Number of Workers_V2'!M40,Languages1!$C$1:$C$1998,0),MATCH('1'!$C$5,Languages1!$C$1:$AB$1,0))</f>
        <v>Perempuan</v>
      </c>
      <c r="N40" s="777"/>
      <c r="O40" s="1152"/>
      <c r="Q40" s="1150"/>
      <c r="R40" s="778" t="str">
        <f>INDEX(Languages1!$C$1:$AB$1998,MATCH('Number of Workers_V2'!R40,Languages1!$C$1:$C$1998,0),MATCH('1'!$C$5,Languages1!$C$1:$AB$1,0))</f>
        <v>Perempuan</v>
      </c>
      <c r="S40" s="777"/>
      <c r="T40" s="1152"/>
      <c r="V40" s="1150"/>
      <c r="W40" s="778" t="str">
        <f>INDEX(Languages1!$C$1:$AB$1998,MATCH('Number of Workers_V2'!W40,Languages1!$C$1:$C$1998,0),MATCH('1'!$C$5,Languages1!$C$1:$AB$1,0))</f>
        <v>Perempuan</v>
      </c>
      <c r="X40" s="777"/>
      <c r="Y40" s="1152"/>
      <c r="AA40" s="1150"/>
      <c r="AB40" s="778" t="str">
        <f>INDEX(Languages1!$C$1:$AB$1998,MATCH('Number of Workers_V2'!AB40,Languages1!$C$1:$C$1998,0),MATCH('1'!$C$5,Languages1!$C$1:$AB$1,0))</f>
        <v>Perempuan</v>
      </c>
      <c r="AC40" s="777"/>
      <c r="AD40" s="1152"/>
    </row>
    <row r="41" spans="2:30" ht="15.65" customHeight="1">
      <c r="B41" s="1156">
        <f>'3'!D28</f>
        <v>0</v>
      </c>
      <c r="C41" s="772" t="str">
        <f>INDEX(Languages1!$C$1:$AB$1998,MATCH('Number of Workers_V2'!C41,Languages1!$C$1:$C$1998,0),MATCH('1'!$C$5,Languages1!$C$1:$AB$1,0))</f>
        <v>Laki-laki</v>
      </c>
      <c r="D41" s="780"/>
      <c r="E41" s="1158" t="str">
        <f t="shared" ref="E41" si="16">IF(SUM(D41:D42)=0," ",(SUM(D41:D42)))</f>
        <v xml:space="preserve"> </v>
      </c>
      <c r="G41" s="1150">
        <f>'3'!F28</f>
        <v>0</v>
      </c>
      <c r="H41" s="775" t="str">
        <f>INDEX(Languages1!$C$1:$AB$1998,MATCH('Number of Workers_V2'!H41,Languages1!$C$1:$C$1998,0),MATCH('1'!$C$5,Languages1!$C$1:$AB$1,0))</f>
        <v>Laki-laki</v>
      </c>
      <c r="I41" s="780"/>
      <c r="J41" s="1154" t="str">
        <f t="shared" ref="J41" si="17">IF(SUM(I41:I42)=0," ",(SUM(I41:I42)))</f>
        <v xml:space="preserve"> </v>
      </c>
      <c r="L41" s="1150">
        <f>'3'!H28</f>
        <v>0</v>
      </c>
      <c r="M41" s="775" t="str">
        <f>INDEX(Languages1!$C$1:$AB$1998,MATCH('Number of Workers_V2'!M41,Languages1!$C$1:$C$1998,0),MATCH('1'!$C$5,Languages1!$C$1:$AB$1,0))</f>
        <v>Laki-laki</v>
      </c>
      <c r="N41" s="780"/>
      <c r="O41" s="1152" t="str">
        <f>IF(SUM(N41:N42)=0," ",(SUM(N41:N42)))</f>
        <v xml:space="preserve"> </v>
      </c>
      <c r="Q41" s="1150">
        <f>'3'!J28</f>
        <v>0</v>
      </c>
      <c r="R41" s="775" t="str">
        <f>INDEX(Languages1!$C$1:$AB$1998,MATCH('Number of Workers_V2'!R41,Languages1!$C$1:$C$1998,0),MATCH('1'!$C$5,Languages1!$C$1:$AB$1,0))</f>
        <v>Laki-laki</v>
      </c>
      <c r="S41" s="780"/>
      <c r="T41" s="1152" t="str">
        <f>IF(SUM(S41:S42)=0," ",(SUM(S41:S42)))</f>
        <v xml:space="preserve"> </v>
      </c>
      <c r="V41" s="1150">
        <f>'3'!L28</f>
        <v>0</v>
      </c>
      <c r="W41" s="775" t="str">
        <f>INDEX(Languages1!$C$1:$AB$1998,MATCH('Number of Workers_V2'!W41,Languages1!$C$1:$C$1998,0),MATCH('1'!$C$5,Languages1!$C$1:$AB$1,0))</f>
        <v>Laki-laki</v>
      </c>
      <c r="X41" s="780"/>
      <c r="Y41" s="1152" t="str">
        <f>IF(SUM(X41:X42)=0," ",(SUM(X41:X42)))</f>
        <v xml:space="preserve"> </v>
      </c>
      <c r="AA41" s="1150">
        <f>'3'!N28</f>
        <v>0</v>
      </c>
      <c r="AB41" s="775" t="str">
        <f>INDEX(Languages1!$C$1:$AB$1998,MATCH('Number of Workers_V2'!AB41,Languages1!$C$1:$C$1998,0),MATCH('1'!$C$5,Languages1!$C$1:$AB$1,0))</f>
        <v>Laki-laki</v>
      </c>
      <c r="AC41" s="780"/>
      <c r="AD41" s="1152" t="str">
        <f>IF(SUM(AC41:AC42)=0," ",(SUM(AC41:AC42)))</f>
        <v xml:space="preserve"> </v>
      </c>
    </row>
    <row r="42" spans="2:30" ht="15.65" customHeight="1">
      <c r="B42" s="1157"/>
      <c r="C42" s="776" t="str">
        <f>INDEX(Languages1!$C$1:$AB$1998,MATCH('Number of Workers_V2'!C42,Languages1!$C$1:$C$1998,0),MATCH('1'!$C$5,Languages1!$C$1:$AB$1,0))</f>
        <v>Perempuan</v>
      </c>
      <c r="D42" s="777"/>
      <c r="E42" s="1159"/>
      <c r="G42" s="1150"/>
      <c r="H42" s="778" t="str">
        <f>INDEX(Languages1!$C$1:$AB$1998,MATCH('Number of Workers_V2'!H42,Languages1!$C$1:$C$1998,0),MATCH('1'!$C$5,Languages1!$C$1:$AB$1,0))</f>
        <v>Perempuan</v>
      </c>
      <c r="I42" s="777"/>
      <c r="J42" s="1155"/>
      <c r="L42" s="1150"/>
      <c r="M42" s="778" t="str">
        <f>INDEX(Languages1!$C$1:$AB$1998,MATCH('Number of Workers_V2'!M42,Languages1!$C$1:$C$1998,0),MATCH('1'!$C$5,Languages1!$C$1:$AB$1,0))</f>
        <v>Perempuan</v>
      </c>
      <c r="N42" s="777"/>
      <c r="O42" s="1152"/>
      <c r="Q42" s="1150"/>
      <c r="R42" s="778" t="str">
        <f>INDEX(Languages1!$C$1:$AB$1998,MATCH('Number of Workers_V2'!R42,Languages1!$C$1:$C$1998,0),MATCH('1'!$C$5,Languages1!$C$1:$AB$1,0))</f>
        <v>Perempuan</v>
      </c>
      <c r="S42" s="777"/>
      <c r="T42" s="1152"/>
      <c r="V42" s="1150"/>
      <c r="W42" s="778" t="str">
        <f>INDEX(Languages1!$C$1:$AB$1998,MATCH('Number of Workers_V2'!W42,Languages1!$C$1:$C$1998,0),MATCH('1'!$C$5,Languages1!$C$1:$AB$1,0))</f>
        <v>Perempuan</v>
      </c>
      <c r="X42" s="777"/>
      <c r="Y42" s="1152"/>
      <c r="AA42" s="1150"/>
      <c r="AB42" s="778" t="str">
        <f>INDEX(Languages1!$C$1:$AB$1998,MATCH('Number of Workers_V2'!AB42,Languages1!$C$1:$C$1998,0),MATCH('1'!$C$5,Languages1!$C$1:$AB$1,0))</f>
        <v>Perempuan</v>
      </c>
      <c r="AC42" s="777"/>
      <c r="AD42" s="1152"/>
    </row>
    <row r="43" spans="2:30" ht="15.65" customHeight="1">
      <c r="B43" s="1156">
        <f>'3'!D29</f>
        <v>0</v>
      </c>
      <c r="C43" s="772" t="str">
        <f>INDEX(Languages1!$C$1:$AB$1998,MATCH('Number of Workers_V2'!C43,Languages1!$C$1:$C$1998,0),MATCH('1'!$C$5,Languages1!$C$1:$AB$1,0))</f>
        <v>Laki-laki</v>
      </c>
      <c r="D43" s="780"/>
      <c r="E43" s="1158" t="str">
        <f t="shared" ref="E43" si="18">IF(SUM(D43:D44)=0," ",(SUM(D43:D44)))</f>
        <v xml:space="preserve"> </v>
      </c>
      <c r="G43" s="1150">
        <f>'3'!F29</f>
        <v>0</v>
      </c>
      <c r="H43" s="775" t="str">
        <f>INDEX(Languages1!$C$1:$AB$1998,MATCH('Number of Workers_V2'!H43,Languages1!$C$1:$C$1998,0),MATCH('1'!$C$5,Languages1!$C$1:$AB$1,0))</f>
        <v>Laki-laki</v>
      </c>
      <c r="I43" s="780"/>
      <c r="J43" s="1154" t="str">
        <f t="shared" ref="J43" si="19">IF(SUM(I43:I44)=0," ",(SUM(I43:I44)))</f>
        <v xml:space="preserve"> </v>
      </c>
      <c r="L43" s="1150">
        <f>'3'!H29</f>
        <v>0</v>
      </c>
      <c r="M43" s="775" t="str">
        <f>INDEX(Languages1!$C$1:$AB$1998,MATCH('Number of Workers_V2'!M43,Languages1!$C$1:$C$1998,0),MATCH('1'!$C$5,Languages1!$C$1:$AB$1,0))</f>
        <v>Laki-laki</v>
      </c>
      <c r="N43" s="780"/>
      <c r="O43" s="1152" t="str">
        <f>IF(SUM(N43:N44)=0," ",(SUM(N43:N44)))</f>
        <v xml:space="preserve"> </v>
      </c>
      <c r="Q43" s="1150">
        <f>'3'!J29</f>
        <v>0</v>
      </c>
      <c r="R43" s="775" t="str">
        <f>INDEX(Languages1!$C$1:$AB$1998,MATCH('Number of Workers_V2'!R43,Languages1!$C$1:$C$1998,0),MATCH('1'!$C$5,Languages1!$C$1:$AB$1,0))</f>
        <v>Laki-laki</v>
      </c>
      <c r="S43" s="780"/>
      <c r="T43" s="1152" t="str">
        <f>IF(SUM(S43:S44)=0," ",(SUM(S43:S44)))</f>
        <v xml:space="preserve"> </v>
      </c>
      <c r="V43" s="1150">
        <f>'3'!L29</f>
        <v>0</v>
      </c>
      <c r="W43" s="775" t="str">
        <f>INDEX(Languages1!$C$1:$AB$1998,MATCH('Number of Workers_V2'!W43,Languages1!$C$1:$C$1998,0),MATCH('1'!$C$5,Languages1!$C$1:$AB$1,0))</f>
        <v>Laki-laki</v>
      </c>
      <c r="X43" s="780"/>
      <c r="Y43" s="1152" t="str">
        <f>IF(SUM(X43:X44)=0," ",(SUM(X43:X44)))</f>
        <v xml:space="preserve"> </v>
      </c>
      <c r="AA43" s="1150">
        <f>'3'!N29</f>
        <v>0</v>
      </c>
      <c r="AB43" s="775" t="str">
        <f>INDEX(Languages1!$C$1:$AB$1998,MATCH('Number of Workers_V2'!AB43,Languages1!$C$1:$C$1998,0),MATCH('1'!$C$5,Languages1!$C$1:$AB$1,0))</f>
        <v>Laki-laki</v>
      </c>
      <c r="AC43" s="780"/>
      <c r="AD43" s="1152" t="str">
        <f>IF(SUM(AC43:AC44)=0," ",(SUM(AC43:AC44)))</f>
        <v xml:space="preserve"> </v>
      </c>
    </row>
    <row r="44" spans="2:30" ht="15.65" customHeight="1">
      <c r="B44" s="1157"/>
      <c r="C44" s="776" t="str">
        <f>INDEX(Languages1!$C$1:$AB$1998,MATCH('Number of Workers_V2'!C44,Languages1!$C$1:$C$1998,0),MATCH('1'!$C$5,Languages1!$C$1:$AB$1,0))</f>
        <v>Perempuan</v>
      </c>
      <c r="D44" s="781"/>
      <c r="E44" s="1159"/>
      <c r="G44" s="1153"/>
      <c r="H44" s="778" t="str">
        <f>INDEX(Languages1!$C$1:$AB$1998,MATCH('Number of Workers_V2'!H44,Languages1!$C$1:$C$1998,0),MATCH('1'!$C$5,Languages1!$C$1:$AB$1,0))</f>
        <v>Perempuan</v>
      </c>
      <c r="I44" s="781"/>
      <c r="J44" s="1155"/>
      <c r="L44" s="1153"/>
      <c r="M44" s="778" t="str">
        <f>INDEX(Languages1!$C$1:$AB$1998,MATCH('Number of Workers_V2'!M44,Languages1!$C$1:$C$1998,0),MATCH('1'!$C$5,Languages1!$C$1:$AB$1,0))</f>
        <v>Perempuan</v>
      </c>
      <c r="N44" s="781"/>
      <c r="O44" s="1152"/>
      <c r="Q44" s="1153"/>
      <c r="R44" s="778" t="str">
        <f>INDEX(Languages1!$C$1:$AB$1998,MATCH('Number of Workers_V2'!R44,Languages1!$C$1:$C$1998,0),MATCH('1'!$C$5,Languages1!$C$1:$AB$1,0))</f>
        <v>Perempuan</v>
      </c>
      <c r="S44" s="781"/>
      <c r="T44" s="1152"/>
      <c r="V44" s="1151"/>
      <c r="W44" s="778" t="str">
        <f>INDEX(Languages1!$C$1:$AB$1998,MATCH('Number of Workers_V2'!W44,Languages1!$C$1:$C$1998,0),MATCH('1'!$C$5,Languages1!$C$1:$AB$1,0))</f>
        <v>Perempuan</v>
      </c>
      <c r="X44" s="781"/>
      <c r="Y44" s="1152"/>
      <c r="AA44" s="1151"/>
      <c r="AB44" s="778" t="str">
        <f>INDEX(Languages1!$C$1:$AB$1998,MATCH('Number of Workers_V2'!AB44,Languages1!$C$1:$C$1998,0),MATCH('1'!$C$5,Languages1!$C$1:$AB$1,0))</f>
        <v>Perempuan</v>
      </c>
      <c r="AC44" s="781"/>
      <c r="AD44" s="1152"/>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 ref="E23:E24"/>
    <mergeCell ref="G19:G20"/>
    <mergeCell ref="J19:J20"/>
    <mergeCell ref="G21:G22"/>
    <mergeCell ref="J21:J22"/>
    <mergeCell ref="G23:G24"/>
    <mergeCell ref="J23:J24"/>
    <mergeCell ref="E21:E22"/>
    <mergeCell ref="G13:G14"/>
    <mergeCell ref="J13:J14"/>
    <mergeCell ref="G15:G16"/>
    <mergeCell ref="J15:J16"/>
    <mergeCell ref="G17:G18"/>
    <mergeCell ref="T7:T8"/>
    <mergeCell ref="T9:T10"/>
    <mergeCell ref="T11:T12"/>
    <mergeCell ref="G7:G8"/>
    <mergeCell ref="Q5:Q6"/>
    <mergeCell ref="Q7:Q8"/>
    <mergeCell ref="Q9:Q10"/>
    <mergeCell ref="O11:O12"/>
    <mergeCell ref="L5:L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21:V22"/>
    <mergeCell ref="Y21:Y22"/>
    <mergeCell ref="V11:V12"/>
    <mergeCell ref="Y11:Y12"/>
    <mergeCell ref="V13:V14"/>
    <mergeCell ref="Y13:Y14"/>
    <mergeCell ref="V15:V16"/>
    <mergeCell ref="Y15:Y16"/>
    <mergeCell ref="E15:E16"/>
    <mergeCell ref="E17:E18"/>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G39:G40"/>
    <mergeCell ref="J39:J40"/>
    <mergeCell ref="G41:G42"/>
    <mergeCell ref="J41:J42"/>
    <mergeCell ref="G31:G32"/>
    <mergeCell ref="J31:J32"/>
    <mergeCell ref="G33:G34"/>
    <mergeCell ref="J33:J34"/>
    <mergeCell ref="G35:G36"/>
    <mergeCell ref="J35:J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86">
        <f>'3'!D10</f>
        <v>0</v>
      </c>
      <c r="C5" s="365" t="s">
        <v>799</v>
      </c>
      <c r="D5" s="367"/>
      <c r="E5" s="1185" t="str">
        <f>IF(SUM(D5:D6)=0," ",(SUM(D5:D6)))</f>
        <v xml:space="preserve"> </v>
      </c>
      <c r="F5" s="410"/>
      <c r="G5" s="1180">
        <f>'3'!F10</f>
        <v>0</v>
      </c>
      <c r="H5" s="411" t="s">
        <v>799</v>
      </c>
      <c r="I5" s="412"/>
      <c r="J5" s="1179" t="str">
        <f>IF(SUM(I5:I6)=0," ",(SUM(I5:I6)))</f>
        <v xml:space="preserve"> </v>
      </c>
      <c r="K5" s="410"/>
      <c r="L5" s="1180">
        <f>'3'!H10</f>
        <v>0</v>
      </c>
      <c r="M5" s="411" t="s">
        <v>799</v>
      </c>
      <c r="N5" s="412"/>
      <c r="O5" s="1179" t="str">
        <f>IF(SUM(N5:N6)=0," ",(SUM(N5:N6)))</f>
        <v xml:space="preserve"> </v>
      </c>
      <c r="P5" s="410"/>
      <c r="Q5" s="1177">
        <f>'3'!J10</f>
        <v>0</v>
      </c>
      <c r="R5" s="411" t="s">
        <v>799</v>
      </c>
      <c r="S5" s="412"/>
      <c r="T5" s="1179" t="str">
        <f>IF(SUM(S5:S6)=0," ",(SUM(S5:S6)))</f>
        <v xml:space="preserve"> </v>
      </c>
      <c r="U5" s="410"/>
      <c r="V5" s="1180">
        <f>'3'!L10</f>
        <v>0</v>
      </c>
      <c r="W5" s="411" t="s">
        <v>799</v>
      </c>
      <c r="X5" s="189"/>
      <c r="Y5" s="1167" t="str">
        <f>IF(SUM(X5:X6)=0," ",(SUM(X5:X6)))</f>
        <v xml:space="preserve"> </v>
      </c>
      <c r="Z5" s="7"/>
      <c r="AA5" s="1168">
        <f>'3'!N10</f>
        <v>0</v>
      </c>
      <c r="AB5" s="204" t="s">
        <v>799</v>
      </c>
      <c r="AC5" s="189"/>
      <c r="AD5" s="1167" t="str">
        <f>IF(SUM(AC5:AC6)=0," ",(SUM(AC5:AC6)))</f>
        <v xml:space="preserve"> </v>
      </c>
      <c r="AE5" s="7"/>
      <c r="AF5" s="7"/>
    </row>
    <row r="6" spans="1:36" ht="15.65" customHeight="1">
      <c r="B6" s="1187"/>
      <c r="C6" s="366" t="s">
        <v>800</v>
      </c>
      <c r="D6" s="368"/>
      <c r="E6" s="1185"/>
      <c r="F6" s="410"/>
      <c r="G6" s="1178"/>
      <c r="H6" s="413" t="s">
        <v>800</v>
      </c>
      <c r="I6" s="414"/>
      <c r="J6" s="1179"/>
      <c r="K6" s="410"/>
      <c r="L6" s="1178"/>
      <c r="M6" s="413" t="s">
        <v>800</v>
      </c>
      <c r="N6" s="414"/>
      <c r="O6" s="1179"/>
      <c r="P6" s="410"/>
      <c r="Q6" s="1178"/>
      <c r="R6" s="413" t="s">
        <v>800</v>
      </c>
      <c r="S6" s="414"/>
      <c r="T6" s="1179"/>
      <c r="U6" s="410"/>
      <c r="V6" s="1178"/>
      <c r="W6" s="413" t="s">
        <v>800</v>
      </c>
      <c r="X6" s="190"/>
      <c r="Y6" s="1167"/>
      <c r="Z6" s="7"/>
      <c r="AA6" s="1169"/>
      <c r="AB6" s="203" t="s">
        <v>800</v>
      </c>
      <c r="AC6" s="190"/>
      <c r="AD6" s="1167"/>
      <c r="AE6" s="7"/>
      <c r="AF6" s="7"/>
    </row>
    <row r="7" spans="1:36" ht="15.65" customHeight="1">
      <c r="B7" s="1184">
        <f>'3'!D11</f>
        <v>0</v>
      </c>
      <c r="C7" s="365" t="s">
        <v>799</v>
      </c>
      <c r="D7" s="369"/>
      <c r="E7" s="1185" t="str">
        <f>IF(SUM(D7:D8)=0," ",(SUM(D7:D8)))</f>
        <v xml:space="preserve"> </v>
      </c>
      <c r="F7" s="410"/>
      <c r="G7" s="1177">
        <f>'3'!F11</f>
        <v>0</v>
      </c>
      <c r="H7" s="411" t="s">
        <v>799</v>
      </c>
      <c r="I7" s="415"/>
      <c r="J7" s="1179" t="str">
        <f>IF(SUM(I7:I8)=0," ",(SUM(I7:I8)))</f>
        <v xml:space="preserve"> </v>
      </c>
      <c r="K7" s="410"/>
      <c r="L7" s="1177">
        <f>'3'!H11</f>
        <v>0</v>
      </c>
      <c r="M7" s="411" t="s">
        <v>799</v>
      </c>
      <c r="N7" s="415"/>
      <c r="O7" s="1179" t="str">
        <f>IF(SUM(N7:N8)=0," ",(SUM(N7:N8)))</f>
        <v xml:space="preserve"> </v>
      </c>
      <c r="P7" s="410"/>
      <c r="Q7" s="1177">
        <f>'3'!J11</f>
        <v>0</v>
      </c>
      <c r="R7" s="411" t="s">
        <v>799</v>
      </c>
      <c r="S7" s="415"/>
      <c r="T7" s="1179" t="str">
        <f>IF(SUM(S7:S8)=0," ",(SUM(S7:S8)))</f>
        <v xml:space="preserve"> </v>
      </c>
      <c r="U7" s="410"/>
      <c r="V7" s="1180">
        <f>'3'!L11</f>
        <v>0</v>
      </c>
      <c r="W7" s="411" t="s">
        <v>799</v>
      </c>
      <c r="X7" s="191"/>
      <c r="Y7" s="1167" t="str">
        <f>IF(SUM(X7:X8)=0," ",(SUM(X7:X8)))</f>
        <v xml:space="preserve"> </v>
      </c>
      <c r="Z7" s="7"/>
      <c r="AA7" s="1168">
        <f>'3'!N11</f>
        <v>0</v>
      </c>
      <c r="AB7" s="204" t="s">
        <v>799</v>
      </c>
      <c r="AC7" s="191"/>
      <c r="AD7" s="1167" t="str">
        <f>IF(SUM(AC7:AC8)=0," ",(SUM(AC7:AC8)))</f>
        <v xml:space="preserve"> </v>
      </c>
      <c r="AE7" s="7"/>
      <c r="AF7" s="7"/>
    </row>
    <row r="8" spans="1:36" ht="15.65" customHeight="1">
      <c r="B8" s="1171"/>
      <c r="C8" s="366" t="s">
        <v>800</v>
      </c>
      <c r="D8" s="368"/>
      <c r="E8" s="1185"/>
      <c r="F8" s="410"/>
      <c r="G8" s="1178"/>
      <c r="H8" s="413" t="s">
        <v>800</v>
      </c>
      <c r="I8" s="414"/>
      <c r="J8" s="1179"/>
      <c r="K8" s="410"/>
      <c r="L8" s="1178"/>
      <c r="M8" s="413" t="s">
        <v>800</v>
      </c>
      <c r="N8" s="414"/>
      <c r="O8" s="1179"/>
      <c r="P8" s="410"/>
      <c r="Q8" s="1178"/>
      <c r="R8" s="413" t="s">
        <v>800</v>
      </c>
      <c r="S8" s="414"/>
      <c r="T8" s="1179"/>
      <c r="U8" s="410"/>
      <c r="V8" s="1178"/>
      <c r="W8" s="413" t="s">
        <v>800</v>
      </c>
      <c r="X8" s="190"/>
      <c r="Y8" s="1167"/>
      <c r="Z8" s="7"/>
      <c r="AA8" s="1169"/>
      <c r="AB8" s="203" t="s">
        <v>800</v>
      </c>
      <c r="AC8" s="190"/>
      <c r="AD8" s="1167"/>
      <c r="AE8" s="7"/>
      <c r="AF8" s="7"/>
    </row>
    <row r="9" spans="1:36" ht="15.65" customHeight="1">
      <c r="B9" s="1184">
        <f>'3'!D12</f>
        <v>0</v>
      </c>
      <c r="C9" s="365" t="s">
        <v>799</v>
      </c>
      <c r="D9" s="369"/>
      <c r="E9" s="1185" t="str">
        <f>IF(SUM(D9:D10)=0," ",(SUM(D9:D10)))</f>
        <v xml:space="preserve"> </v>
      </c>
      <c r="F9" s="410"/>
      <c r="G9" s="1177">
        <f>'3'!F12</f>
        <v>0</v>
      </c>
      <c r="H9" s="411" t="s">
        <v>799</v>
      </c>
      <c r="I9" s="415"/>
      <c r="J9" s="1179" t="str">
        <f>IF(SUM(I9:I10)=0," ",(SUM(I9:I10)))</f>
        <v xml:space="preserve"> </v>
      </c>
      <c r="K9" s="410"/>
      <c r="L9" s="1177">
        <f>'3'!H12</f>
        <v>0</v>
      </c>
      <c r="M9" s="411" t="s">
        <v>799</v>
      </c>
      <c r="N9" s="415"/>
      <c r="O9" s="1179" t="str">
        <f>IF(SUM(N9:N10)=0," ",(SUM(N9:N10)))</f>
        <v xml:space="preserve"> </v>
      </c>
      <c r="P9" s="410"/>
      <c r="Q9" s="1177">
        <f>'3'!J12</f>
        <v>0</v>
      </c>
      <c r="R9" s="411" t="s">
        <v>799</v>
      </c>
      <c r="S9" s="415"/>
      <c r="T9" s="1179" t="str">
        <f>IF(SUM(S9:S10)=0," ",(SUM(S9:S10)))</f>
        <v xml:space="preserve"> </v>
      </c>
      <c r="U9" s="410"/>
      <c r="V9" s="1180">
        <f>'3'!L12</f>
        <v>0</v>
      </c>
      <c r="W9" s="411" t="s">
        <v>799</v>
      </c>
      <c r="X9" s="191"/>
      <c r="Y9" s="1167" t="str">
        <f>IF(SUM(X9:X10)=0," ",(SUM(X9:X10)))</f>
        <v xml:space="preserve"> </v>
      </c>
      <c r="Z9" s="7"/>
      <c r="AA9" s="1168">
        <f>'3'!N12</f>
        <v>0</v>
      </c>
      <c r="AB9" s="204" t="s">
        <v>799</v>
      </c>
      <c r="AC9" s="191"/>
      <c r="AD9" s="1167" t="str">
        <f>IF(SUM(AC9:AC10)=0," ",(SUM(AC9:AC10)))</f>
        <v xml:space="preserve"> </v>
      </c>
      <c r="AE9" s="7"/>
      <c r="AF9" s="7"/>
    </row>
    <row r="10" spans="1:36" ht="15.65" customHeight="1">
      <c r="B10" s="1171"/>
      <c r="C10" s="366" t="s">
        <v>800</v>
      </c>
      <c r="D10" s="368"/>
      <c r="E10" s="1185"/>
      <c r="F10" s="410"/>
      <c r="G10" s="1178"/>
      <c r="H10" s="413" t="s">
        <v>800</v>
      </c>
      <c r="I10" s="414"/>
      <c r="J10" s="1179"/>
      <c r="K10" s="410"/>
      <c r="L10" s="1178"/>
      <c r="M10" s="413" t="s">
        <v>800</v>
      </c>
      <c r="N10" s="414"/>
      <c r="O10" s="1179"/>
      <c r="P10" s="410"/>
      <c r="Q10" s="1178"/>
      <c r="R10" s="413" t="s">
        <v>800</v>
      </c>
      <c r="S10" s="414"/>
      <c r="T10" s="1179"/>
      <c r="U10" s="410"/>
      <c r="V10" s="1178"/>
      <c r="W10" s="413" t="s">
        <v>800</v>
      </c>
      <c r="X10" s="190"/>
      <c r="Y10" s="1167"/>
      <c r="Z10" s="7"/>
      <c r="AA10" s="1169"/>
      <c r="AB10" s="203" t="s">
        <v>800</v>
      </c>
      <c r="AC10" s="190"/>
      <c r="AD10" s="1167"/>
      <c r="AE10" s="7"/>
      <c r="AF10" s="7"/>
    </row>
    <row r="11" spans="1:36" ht="15.65" customHeight="1">
      <c r="B11" s="1184">
        <f>'3'!D13</f>
        <v>0</v>
      </c>
      <c r="C11" s="365" t="s">
        <v>799</v>
      </c>
      <c r="D11" s="370"/>
      <c r="E11" s="1185" t="str">
        <f>IF(SUM(D11:D12)=0," ",(SUM(D11:D12)))</f>
        <v xml:space="preserve"> </v>
      </c>
      <c r="F11" s="410"/>
      <c r="G11" s="1177">
        <f>'3'!F13</f>
        <v>0</v>
      </c>
      <c r="H11" s="411" t="s">
        <v>799</v>
      </c>
      <c r="I11" s="416"/>
      <c r="J11" s="1179" t="str">
        <f>IF(SUM(I11:I12)=0," ",(SUM(I11:I12)))</f>
        <v xml:space="preserve"> </v>
      </c>
      <c r="K11" s="410"/>
      <c r="L11" s="1177">
        <f>'3'!H13</f>
        <v>0</v>
      </c>
      <c r="M11" s="411" t="s">
        <v>799</v>
      </c>
      <c r="N11" s="416"/>
      <c r="O11" s="1179" t="str">
        <f>IF(SUM(N11:N12)=0," ",(SUM(N11:N12)))</f>
        <v xml:space="preserve"> </v>
      </c>
      <c r="P11" s="410"/>
      <c r="Q11" s="1177">
        <f>'3'!J13</f>
        <v>0</v>
      </c>
      <c r="R11" s="411" t="s">
        <v>799</v>
      </c>
      <c r="S11" s="416"/>
      <c r="T11" s="1179" t="str">
        <f>IF(SUM(S11:S12)=0," ",(SUM(S11:S12)))</f>
        <v xml:space="preserve"> </v>
      </c>
      <c r="U11" s="410"/>
      <c r="V11" s="1180">
        <f>'3'!L13</f>
        <v>0</v>
      </c>
      <c r="W11" s="411" t="s">
        <v>799</v>
      </c>
      <c r="X11" s="192"/>
      <c r="Y11" s="1167" t="str">
        <f>IF(SUM(X11:X12)=0," ",(SUM(X11:X12)))</f>
        <v xml:space="preserve"> </v>
      </c>
      <c r="Z11" s="7"/>
      <c r="AA11" s="1168">
        <f>'3'!N13</f>
        <v>0</v>
      </c>
      <c r="AB11" s="204" t="s">
        <v>799</v>
      </c>
      <c r="AC11" s="192"/>
      <c r="AD11" s="1167" t="str">
        <f>IF(SUM(AC11:AC12)=0," ",(SUM(AC11:AC12)))</f>
        <v xml:space="preserve"> </v>
      </c>
      <c r="AE11" s="7"/>
      <c r="AF11" s="7"/>
    </row>
    <row r="12" spans="1:36" ht="15.65" customHeight="1">
      <c r="B12" s="1171"/>
      <c r="C12" s="366" t="s">
        <v>800</v>
      </c>
      <c r="D12" s="371"/>
      <c r="E12" s="1185"/>
      <c r="F12" s="410"/>
      <c r="G12" s="1178"/>
      <c r="H12" s="413" t="s">
        <v>800</v>
      </c>
      <c r="I12" s="417"/>
      <c r="J12" s="1179"/>
      <c r="K12" s="410"/>
      <c r="L12" s="1178"/>
      <c r="M12" s="413" t="s">
        <v>800</v>
      </c>
      <c r="N12" s="417"/>
      <c r="O12" s="1179"/>
      <c r="P12" s="410"/>
      <c r="Q12" s="1178"/>
      <c r="R12" s="413" t="s">
        <v>800</v>
      </c>
      <c r="S12" s="417"/>
      <c r="T12" s="1179"/>
      <c r="U12" s="410"/>
      <c r="V12" s="1178"/>
      <c r="W12" s="413" t="s">
        <v>800</v>
      </c>
      <c r="X12" s="193"/>
      <c r="Y12" s="1167"/>
      <c r="Z12" s="7"/>
      <c r="AA12" s="1169"/>
      <c r="AB12" s="203" t="s">
        <v>800</v>
      </c>
      <c r="AC12" s="193"/>
      <c r="AD12" s="1167"/>
      <c r="AE12" s="7"/>
      <c r="AF12" s="7"/>
    </row>
    <row r="13" spans="1:36" ht="15.65" customHeight="1">
      <c r="B13" s="1184">
        <f>'3'!D14</f>
        <v>0</v>
      </c>
      <c r="C13" s="365" t="s">
        <v>799</v>
      </c>
      <c r="D13" s="369"/>
      <c r="E13" s="1185" t="str">
        <f>IF(SUM(D13:D14)=0," ",(SUM(D13:D14)))</f>
        <v xml:space="preserve"> </v>
      </c>
      <c r="F13" s="410"/>
      <c r="G13" s="1177">
        <f>'3'!F14</f>
        <v>0</v>
      </c>
      <c r="H13" s="411" t="s">
        <v>799</v>
      </c>
      <c r="I13" s="415"/>
      <c r="J13" s="1179" t="str">
        <f>IF(SUM(I13:I14)=0," ",(SUM(I13:I14)))</f>
        <v xml:space="preserve"> </v>
      </c>
      <c r="K13" s="410"/>
      <c r="L13" s="1177">
        <f>'3'!H14</f>
        <v>0</v>
      </c>
      <c r="M13" s="411" t="s">
        <v>799</v>
      </c>
      <c r="N13" s="415"/>
      <c r="O13" s="1179" t="str">
        <f>IF(SUM(N13:N14)=0," ",(SUM(N13:N14)))</f>
        <v xml:space="preserve"> </v>
      </c>
      <c r="P13" s="410"/>
      <c r="Q13" s="1177">
        <f>'3'!J14</f>
        <v>0</v>
      </c>
      <c r="R13" s="411" t="s">
        <v>799</v>
      </c>
      <c r="S13" s="415"/>
      <c r="T13" s="1179" t="str">
        <f>IF(SUM(S13:S14)=0," ",(SUM(S13:S14)))</f>
        <v xml:space="preserve"> </v>
      </c>
      <c r="U13" s="410"/>
      <c r="V13" s="1180">
        <f>'3'!L14</f>
        <v>0</v>
      </c>
      <c r="W13" s="411" t="s">
        <v>799</v>
      </c>
      <c r="X13" s="191"/>
      <c r="Y13" s="1167" t="str">
        <f>IF(SUM(X13:X14)=0," ",(SUM(X13:X14)))</f>
        <v xml:space="preserve"> </v>
      </c>
      <c r="Z13" s="7"/>
      <c r="AA13" s="1168">
        <f>'3'!N14</f>
        <v>0</v>
      </c>
      <c r="AB13" s="204" t="s">
        <v>799</v>
      </c>
      <c r="AC13" s="191"/>
      <c r="AD13" s="1167" t="str">
        <f>IF(SUM(AC13:AC14)=0," ",(SUM(AC13:AC14)))</f>
        <v xml:space="preserve"> </v>
      </c>
      <c r="AE13" s="7"/>
      <c r="AF13" s="7"/>
    </row>
    <row r="14" spans="1:36" ht="15.65" customHeight="1">
      <c r="B14" s="1171"/>
      <c r="C14" s="366" t="s">
        <v>800</v>
      </c>
      <c r="D14" s="368"/>
      <c r="E14" s="1185"/>
      <c r="F14" s="410"/>
      <c r="G14" s="1178"/>
      <c r="H14" s="413" t="s">
        <v>800</v>
      </c>
      <c r="I14" s="414"/>
      <c r="J14" s="1179"/>
      <c r="K14" s="410"/>
      <c r="L14" s="1178"/>
      <c r="M14" s="413" t="s">
        <v>800</v>
      </c>
      <c r="N14" s="414"/>
      <c r="O14" s="1179"/>
      <c r="P14" s="410"/>
      <c r="Q14" s="1178"/>
      <c r="R14" s="413" t="s">
        <v>800</v>
      </c>
      <c r="S14" s="414"/>
      <c r="T14" s="1179"/>
      <c r="U14" s="410"/>
      <c r="V14" s="1178"/>
      <c r="W14" s="413" t="s">
        <v>800</v>
      </c>
      <c r="X14" s="190"/>
      <c r="Y14" s="1167"/>
      <c r="Z14" s="7"/>
      <c r="AA14" s="1169"/>
      <c r="AB14" s="203" t="s">
        <v>800</v>
      </c>
      <c r="AC14" s="190"/>
      <c r="AD14" s="1167"/>
      <c r="AE14" s="7"/>
      <c r="AF14" s="7"/>
    </row>
    <row r="15" spans="1:36" ht="15.65" customHeight="1">
      <c r="B15" s="1184">
        <f>'3'!D15</f>
        <v>0</v>
      </c>
      <c r="C15" s="365" t="s">
        <v>799</v>
      </c>
      <c r="D15" s="369"/>
      <c r="E15" s="1185" t="str">
        <f>IF(SUM(D15:D16)=0," ",(SUM(D15:D16)))</f>
        <v xml:space="preserve"> </v>
      </c>
      <c r="F15" s="410"/>
      <c r="G15" s="1177">
        <f>'3'!F15</f>
        <v>0</v>
      </c>
      <c r="H15" s="411" t="s">
        <v>799</v>
      </c>
      <c r="I15" s="415"/>
      <c r="J15" s="1179" t="str">
        <f>IF(SUM(I15:I16)=0," ",(SUM(I15:I16)))</f>
        <v xml:space="preserve"> </v>
      </c>
      <c r="K15" s="410"/>
      <c r="L15" s="1177">
        <f>'3'!H15</f>
        <v>0</v>
      </c>
      <c r="M15" s="411" t="s">
        <v>799</v>
      </c>
      <c r="N15" s="415"/>
      <c r="O15" s="1179" t="str">
        <f>IF(SUM(N15:N16)=0," ",(SUM(N15:N16)))</f>
        <v xml:space="preserve"> </v>
      </c>
      <c r="P15" s="410"/>
      <c r="Q15" s="1177">
        <f>'3'!J15</f>
        <v>0</v>
      </c>
      <c r="R15" s="411" t="s">
        <v>799</v>
      </c>
      <c r="S15" s="415"/>
      <c r="T15" s="1179" t="str">
        <f>IF(SUM(S15:S16)=0," ",(SUM(S15:S16)))</f>
        <v xml:space="preserve"> </v>
      </c>
      <c r="U15" s="410"/>
      <c r="V15" s="1180">
        <f>'3'!L15</f>
        <v>0</v>
      </c>
      <c r="W15" s="411" t="s">
        <v>799</v>
      </c>
      <c r="X15" s="191"/>
      <c r="Y15" s="1167" t="str">
        <f>IF(SUM(X15:X16)=0," ",(SUM(X15:X16)))</f>
        <v xml:space="preserve"> </v>
      </c>
      <c r="Z15" s="7"/>
      <c r="AA15" s="1168">
        <f>'3'!N15</f>
        <v>0</v>
      </c>
      <c r="AB15" s="204" t="s">
        <v>799</v>
      </c>
      <c r="AC15" s="191"/>
      <c r="AD15" s="1167" t="str">
        <f>IF(SUM(AC15:AC16)=0," ",(SUM(AC15:AC16)))</f>
        <v xml:space="preserve"> </v>
      </c>
      <c r="AE15" s="7"/>
      <c r="AF15" s="7"/>
    </row>
    <row r="16" spans="1:36" ht="15.65" customHeight="1">
      <c r="B16" s="1171"/>
      <c r="C16" s="366" t="s">
        <v>800</v>
      </c>
      <c r="D16" s="368"/>
      <c r="E16" s="1185"/>
      <c r="F16" s="410"/>
      <c r="G16" s="1178"/>
      <c r="H16" s="413" t="s">
        <v>800</v>
      </c>
      <c r="I16" s="414"/>
      <c r="J16" s="1179"/>
      <c r="K16" s="410"/>
      <c r="L16" s="1178"/>
      <c r="M16" s="413" t="s">
        <v>800</v>
      </c>
      <c r="N16" s="414"/>
      <c r="O16" s="1179"/>
      <c r="P16" s="410"/>
      <c r="Q16" s="1178"/>
      <c r="R16" s="413" t="s">
        <v>800</v>
      </c>
      <c r="S16" s="414"/>
      <c r="T16" s="1179"/>
      <c r="U16" s="410"/>
      <c r="V16" s="1178"/>
      <c r="W16" s="413" t="s">
        <v>800</v>
      </c>
      <c r="X16" s="190"/>
      <c r="Y16" s="1167"/>
      <c r="Z16" s="7"/>
      <c r="AA16" s="1169"/>
      <c r="AB16" s="203" t="s">
        <v>800</v>
      </c>
      <c r="AC16" s="190"/>
      <c r="AD16" s="1167"/>
      <c r="AE16" s="7"/>
      <c r="AF16" s="7"/>
    </row>
    <row r="17" spans="2:32" ht="15.65" customHeight="1">
      <c r="B17" s="1184">
        <f>'3'!D16</f>
        <v>0</v>
      </c>
      <c r="C17" s="365" t="s">
        <v>799</v>
      </c>
      <c r="D17" s="369"/>
      <c r="E17" s="1185" t="str">
        <f>IF(SUM(D17:D18)=0," ",(SUM(D17:D18)))</f>
        <v xml:space="preserve"> </v>
      </c>
      <c r="F17" s="410"/>
      <c r="G17" s="1177">
        <f>'3'!F16</f>
        <v>0</v>
      </c>
      <c r="H17" s="411" t="s">
        <v>799</v>
      </c>
      <c r="I17" s="415"/>
      <c r="J17" s="1179" t="str">
        <f>IF(SUM(I17:I18)=0," ",(SUM(I17:I18)))</f>
        <v xml:space="preserve"> </v>
      </c>
      <c r="K17" s="410"/>
      <c r="L17" s="1177">
        <f>'3'!H16</f>
        <v>0</v>
      </c>
      <c r="M17" s="411" t="s">
        <v>799</v>
      </c>
      <c r="N17" s="415"/>
      <c r="O17" s="1179" t="str">
        <f>IF(SUM(N17:N18)=0," ",(SUM(N17:N18)))</f>
        <v xml:space="preserve"> </v>
      </c>
      <c r="P17" s="410"/>
      <c r="Q17" s="1177">
        <f>'3'!J16</f>
        <v>0</v>
      </c>
      <c r="R17" s="411" t="s">
        <v>799</v>
      </c>
      <c r="S17" s="415"/>
      <c r="T17" s="1179" t="str">
        <f>IF(SUM(S17:S18)=0," ",(SUM(S17:S18)))</f>
        <v xml:space="preserve"> </v>
      </c>
      <c r="U17" s="410"/>
      <c r="V17" s="1180">
        <f>'3'!L16</f>
        <v>0</v>
      </c>
      <c r="W17" s="411" t="s">
        <v>799</v>
      </c>
      <c r="X17" s="191"/>
      <c r="Y17" s="1167" t="str">
        <f>IF(SUM(X17:X18)=0," ",(SUM(X17:X18)))</f>
        <v xml:space="preserve"> </v>
      </c>
      <c r="Z17" s="7"/>
      <c r="AA17" s="1168">
        <f>'3'!N16</f>
        <v>0</v>
      </c>
      <c r="AB17" s="204" t="s">
        <v>799</v>
      </c>
      <c r="AC17" s="191"/>
      <c r="AD17" s="1167" t="str">
        <f>IF(SUM(AC17:AC18)=0," ",(SUM(AC17:AC18)))</f>
        <v xml:space="preserve"> </v>
      </c>
      <c r="AE17" s="7"/>
      <c r="AF17" s="7"/>
    </row>
    <row r="18" spans="2:32" ht="15.65" customHeight="1">
      <c r="B18" s="1171"/>
      <c r="C18" s="366" t="s">
        <v>800</v>
      </c>
      <c r="D18" s="368"/>
      <c r="E18" s="1185"/>
      <c r="F18" s="410"/>
      <c r="G18" s="1178"/>
      <c r="H18" s="413" t="s">
        <v>800</v>
      </c>
      <c r="I18" s="414"/>
      <c r="J18" s="1179"/>
      <c r="K18" s="410"/>
      <c r="L18" s="1178"/>
      <c r="M18" s="413" t="s">
        <v>800</v>
      </c>
      <c r="N18" s="414"/>
      <c r="O18" s="1179"/>
      <c r="P18" s="410"/>
      <c r="Q18" s="1178"/>
      <c r="R18" s="413" t="s">
        <v>800</v>
      </c>
      <c r="S18" s="414"/>
      <c r="T18" s="1179"/>
      <c r="U18" s="410"/>
      <c r="V18" s="1178"/>
      <c r="W18" s="413" t="s">
        <v>800</v>
      </c>
      <c r="X18" s="190"/>
      <c r="Y18" s="1167"/>
      <c r="Z18" s="7"/>
      <c r="AA18" s="1169"/>
      <c r="AB18" s="203" t="s">
        <v>800</v>
      </c>
      <c r="AC18" s="190"/>
      <c r="AD18" s="1167"/>
      <c r="AE18" s="7"/>
      <c r="AF18" s="7"/>
    </row>
    <row r="19" spans="2:32" ht="15.65" customHeight="1">
      <c r="B19" s="1184">
        <f>'3'!D17</f>
        <v>0</v>
      </c>
      <c r="C19" s="365" t="s">
        <v>799</v>
      </c>
      <c r="D19" s="370"/>
      <c r="E19" s="1185" t="str">
        <f>IF(SUM(D19:D20)=0," ",(SUM(D19:D20)))</f>
        <v xml:space="preserve"> </v>
      </c>
      <c r="F19" s="410"/>
      <c r="G19" s="1177">
        <f>'3'!F17</f>
        <v>0</v>
      </c>
      <c r="H19" s="411" t="s">
        <v>799</v>
      </c>
      <c r="I19" s="416"/>
      <c r="J19" s="1179" t="str">
        <f>IF(SUM(I19:I20)=0," ",(SUM(I19:I20)))</f>
        <v xml:space="preserve"> </v>
      </c>
      <c r="K19" s="410"/>
      <c r="L19" s="1177">
        <f>'3'!H17</f>
        <v>0</v>
      </c>
      <c r="M19" s="411" t="s">
        <v>799</v>
      </c>
      <c r="N19" s="416"/>
      <c r="O19" s="1179" t="str">
        <f>IF(SUM(N19:N20)=0," ",(SUM(N19:N20)))</f>
        <v xml:space="preserve"> </v>
      </c>
      <c r="P19" s="410"/>
      <c r="Q19" s="1177">
        <f>'3'!J17</f>
        <v>0</v>
      </c>
      <c r="R19" s="411" t="s">
        <v>799</v>
      </c>
      <c r="S19" s="416"/>
      <c r="T19" s="1179" t="str">
        <f>IF(SUM(S19:S20)=0," ",(SUM(S19:S20)))</f>
        <v xml:space="preserve"> </v>
      </c>
      <c r="U19" s="410"/>
      <c r="V19" s="1180">
        <f>'3'!L17</f>
        <v>0</v>
      </c>
      <c r="W19" s="411" t="s">
        <v>799</v>
      </c>
      <c r="X19" s="192"/>
      <c r="Y19" s="1167" t="str">
        <f>IF(SUM(X19:X20)=0," ",(SUM(X19:X20)))</f>
        <v xml:space="preserve"> </v>
      </c>
      <c r="Z19" s="7"/>
      <c r="AA19" s="1168">
        <f>'3'!N17</f>
        <v>0</v>
      </c>
      <c r="AB19" s="204" t="s">
        <v>799</v>
      </c>
      <c r="AC19" s="192"/>
      <c r="AD19" s="1167" t="str">
        <f>IF(SUM(AC19:AC20)=0," ",(SUM(AC19:AC20)))</f>
        <v xml:space="preserve"> </v>
      </c>
      <c r="AE19" s="7"/>
      <c r="AF19" s="7"/>
    </row>
    <row r="20" spans="2:32" ht="15.65" customHeight="1">
      <c r="B20" s="1171"/>
      <c r="C20" s="366" t="s">
        <v>800</v>
      </c>
      <c r="D20" s="371"/>
      <c r="E20" s="1185"/>
      <c r="F20" s="410"/>
      <c r="G20" s="1178"/>
      <c r="H20" s="413" t="s">
        <v>800</v>
      </c>
      <c r="I20" s="417"/>
      <c r="J20" s="1179"/>
      <c r="K20" s="410"/>
      <c r="L20" s="1178"/>
      <c r="M20" s="413" t="s">
        <v>800</v>
      </c>
      <c r="N20" s="417"/>
      <c r="O20" s="1179"/>
      <c r="P20" s="410"/>
      <c r="Q20" s="1178"/>
      <c r="R20" s="413" t="s">
        <v>800</v>
      </c>
      <c r="S20" s="417"/>
      <c r="T20" s="1179"/>
      <c r="U20" s="410"/>
      <c r="V20" s="1178"/>
      <c r="W20" s="413" t="s">
        <v>800</v>
      </c>
      <c r="X20" s="193"/>
      <c r="Y20" s="1167"/>
      <c r="Z20" s="7"/>
      <c r="AA20" s="1169"/>
      <c r="AB20" s="203" t="s">
        <v>800</v>
      </c>
      <c r="AC20" s="193"/>
      <c r="AD20" s="1167"/>
      <c r="AE20" s="7"/>
      <c r="AF20" s="7"/>
    </row>
    <row r="21" spans="2:32" ht="15.65" customHeight="1">
      <c r="B21" s="1184">
        <f>'3'!D18</f>
        <v>0</v>
      </c>
      <c r="C21" s="365" t="s">
        <v>799</v>
      </c>
      <c r="D21" s="370"/>
      <c r="E21" s="1185" t="str">
        <f>IF(SUM(D21:D22)=0," ",(SUM(D21:D22)))</f>
        <v xml:space="preserve"> </v>
      </c>
      <c r="F21" s="410"/>
      <c r="G21" s="1177">
        <f>'3'!F18</f>
        <v>0</v>
      </c>
      <c r="H21" s="411" t="s">
        <v>799</v>
      </c>
      <c r="I21" s="416"/>
      <c r="J21" s="1179" t="str">
        <f>IF(SUM(I21:I22)=0," ",(SUM(I21:I22)))</f>
        <v xml:space="preserve"> </v>
      </c>
      <c r="K21" s="410"/>
      <c r="L21" s="1177">
        <f>'3'!H18</f>
        <v>0</v>
      </c>
      <c r="M21" s="411" t="s">
        <v>799</v>
      </c>
      <c r="N21" s="416"/>
      <c r="O21" s="1179" t="str">
        <f>IF(SUM(N21:N22)=0," ",(SUM(N21:N22)))</f>
        <v xml:space="preserve"> </v>
      </c>
      <c r="P21" s="410"/>
      <c r="Q21" s="1177">
        <f>'3'!J18</f>
        <v>0</v>
      </c>
      <c r="R21" s="411" t="s">
        <v>799</v>
      </c>
      <c r="S21" s="416"/>
      <c r="T21" s="1179" t="str">
        <f>IF(SUM(S21:S22)=0," ",(SUM(S21:S22)))</f>
        <v xml:space="preserve"> </v>
      </c>
      <c r="U21" s="410"/>
      <c r="V21" s="1180">
        <f>'3'!L18</f>
        <v>0</v>
      </c>
      <c r="W21" s="411" t="s">
        <v>799</v>
      </c>
      <c r="X21" s="192"/>
      <c r="Y21" s="1167" t="str">
        <f>IF(SUM(X21:X22)=0," ",(SUM(X21:X22)))</f>
        <v xml:space="preserve"> </v>
      </c>
      <c r="Z21" s="7"/>
      <c r="AA21" s="1168">
        <f>'3'!N18</f>
        <v>0</v>
      </c>
      <c r="AB21" s="204" t="s">
        <v>799</v>
      </c>
      <c r="AC21" s="192"/>
      <c r="AD21" s="1167" t="str">
        <f>IF(SUM(AC21:AC22)=0," ",(SUM(AC21:AC22)))</f>
        <v xml:space="preserve"> </v>
      </c>
      <c r="AE21" s="7"/>
      <c r="AF21" s="7"/>
    </row>
    <row r="22" spans="2:32" ht="15.65" customHeight="1">
      <c r="B22" s="1171"/>
      <c r="C22" s="366" t="s">
        <v>800</v>
      </c>
      <c r="D22" s="371"/>
      <c r="E22" s="1185"/>
      <c r="F22" s="410"/>
      <c r="G22" s="1178"/>
      <c r="H22" s="413" t="s">
        <v>800</v>
      </c>
      <c r="I22" s="417"/>
      <c r="J22" s="1179"/>
      <c r="K22" s="410"/>
      <c r="L22" s="1178"/>
      <c r="M22" s="413" t="s">
        <v>800</v>
      </c>
      <c r="N22" s="417"/>
      <c r="O22" s="1179"/>
      <c r="P22" s="410"/>
      <c r="Q22" s="1178"/>
      <c r="R22" s="413" t="s">
        <v>800</v>
      </c>
      <c r="S22" s="417"/>
      <c r="T22" s="1179"/>
      <c r="U22" s="410"/>
      <c r="V22" s="1178"/>
      <c r="W22" s="413" t="s">
        <v>800</v>
      </c>
      <c r="X22" s="193"/>
      <c r="Y22" s="1167"/>
      <c r="Z22" s="7"/>
      <c r="AA22" s="1169"/>
      <c r="AB22" s="203" t="s">
        <v>800</v>
      </c>
      <c r="AC22" s="193"/>
      <c r="AD22" s="1167"/>
      <c r="AE22" s="7"/>
      <c r="AF22" s="7"/>
    </row>
    <row r="23" spans="2:32" ht="15.65" customHeight="1">
      <c r="B23" s="1170">
        <f>'3'!D19</f>
        <v>0</v>
      </c>
      <c r="C23" s="365" t="s">
        <v>799</v>
      </c>
      <c r="D23" s="370"/>
      <c r="E23" s="1172" t="str">
        <f>IF(SUM(D23:D24)=0," ",(SUM(D23:D24)))</f>
        <v xml:space="preserve"> </v>
      </c>
      <c r="F23" s="410"/>
      <c r="G23" s="1177">
        <f>'3'!F19</f>
        <v>0</v>
      </c>
      <c r="H23" s="411" t="s">
        <v>799</v>
      </c>
      <c r="I23" s="416"/>
      <c r="J23" s="1181" t="str">
        <f>IF(SUM(I23:I24)=0," ",(SUM(I23:I24)))</f>
        <v xml:space="preserve"> </v>
      </c>
      <c r="K23" s="410"/>
      <c r="L23" s="1177">
        <f>'3'!H19</f>
        <v>0</v>
      </c>
      <c r="M23" s="411" t="s">
        <v>799</v>
      </c>
      <c r="N23" s="416"/>
      <c r="O23" s="1179" t="str">
        <f>IF(SUM(N23:N24)=0," ",(SUM(N23:N24)))</f>
        <v xml:space="preserve"> </v>
      </c>
      <c r="P23" s="410"/>
      <c r="Q23" s="1177">
        <f>'3'!J19</f>
        <v>0</v>
      </c>
      <c r="R23" s="411" t="s">
        <v>799</v>
      </c>
      <c r="S23" s="416"/>
      <c r="T23" s="1179" t="str">
        <f>IF(SUM(S23:S24)=0," ",(SUM(S23:S24)))</f>
        <v xml:space="preserve"> </v>
      </c>
      <c r="U23" s="410"/>
      <c r="V23" s="1180">
        <f>'3'!L19</f>
        <v>0</v>
      </c>
      <c r="W23" s="411" t="s">
        <v>799</v>
      </c>
      <c r="X23" s="192"/>
      <c r="Y23" s="1167" t="str">
        <f>IF(SUM(X23:X24)=0," ",(SUM(X23:X24)))</f>
        <v xml:space="preserve"> </v>
      </c>
      <c r="Z23" s="7"/>
      <c r="AA23" s="1168">
        <f>'3'!N19</f>
        <v>0</v>
      </c>
      <c r="AB23" s="204" t="s">
        <v>799</v>
      </c>
      <c r="AC23" s="192"/>
      <c r="AD23" s="1167" t="str">
        <f>IF(SUM(AC23:AC24)=0," ",(SUM(AC23:AC24)))</f>
        <v xml:space="preserve"> </v>
      </c>
      <c r="AE23" s="7"/>
      <c r="AF23" s="7"/>
    </row>
    <row r="24" spans="2:32" ht="15.65" customHeight="1">
      <c r="B24" s="1171"/>
      <c r="C24" s="366" t="s">
        <v>800</v>
      </c>
      <c r="D24" s="371"/>
      <c r="E24" s="1173"/>
      <c r="F24" s="410"/>
      <c r="G24" s="1178"/>
      <c r="H24" s="413" t="s">
        <v>800</v>
      </c>
      <c r="I24" s="417"/>
      <c r="J24" s="1182"/>
      <c r="K24" s="410"/>
      <c r="L24" s="1183"/>
      <c r="M24" s="413" t="s">
        <v>800</v>
      </c>
      <c r="N24" s="417"/>
      <c r="O24" s="1179"/>
      <c r="P24" s="410"/>
      <c r="Q24" s="1183"/>
      <c r="R24" s="413" t="s">
        <v>800</v>
      </c>
      <c r="S24" s="417"/>
      <c r="T24" s="1179"/>
      <c r="U24" s="410"/>
      <c r="V24" s="1178"/>
      <c r="W24" s="413" t="s">
        <v>800</v>
      </c>
      <c r="X24" s="193"/>
      <c r="Y24" s="1167"/>
      <c r="Z24" s="7"/>
      <c r="AA24" s="1169"/>
      <c r="AB24" s="203" t="s">
        <v>800</v>
      </c>
      <c r="AC24" s="193"/>
      <c r="AD24" s="1167"/>
      <c r="AE24" s="7"/>
      <c r="AF24" s="7"/>
    </row>
    <row r="25" spans="2:32" ht="15.65" customHeight="1">
      <c r="B25" s="1170">
        <f>'3'!D20</f>
        <v>0</v>
      </c>
      <c r="C25" s="365" t="s">
        <v>799</v>
      </c>
      <c r="D25" s="370"/>
      <c r="E25" s="1172" t="str">
        <f t="shared" ref="E25" si="0">IF(SUM(D25:D26)=0," ",(SUM(D25:D26)))</f>
        <v xml:space="preserve"> </v>
      </c>
      <c r="F25" s="351"/>
      <c r="G25" s="1180">
        <f>'3'!F20</f>
        <v>0</v>
      </c>
      <c r="H25" s="411" t="s">
        <v>799</v>
      </c>
      <c r="I25" s="416"/>
      <c r="J25" s="1181" t="str">
        <f t="shared" ref="J25" si="1">IF(SUM(I25:I26)=0," ",(SUM(I25:I26)))</f>
        <v xml:space="preserve"> </v>
      </c>
      <c r="K25" s="351"/>
      <c r="L25" s="1180">
        <f>'3'!H20</f>
        <v>0</v>
      </c>
      <c r="M25" s="411" t="s">
        <v>799</v>
      </c>
      <c r="N25" s="412"/>
      <c r="O25" s="1179" t="str">
        <f>IF(SUM(N25:N26)=0," ",(SUM(N25:N26)))</f>
        <v xml:space="preserve"> </v>
      </c>
      <c r="P25" s="351"/>
      <c r="Q25" s="1180">
        <f>'3'!J20</f>
        <v>0</v>
      </c>
      <c r="R25" s="411" t="s">
        <v>799</v>
      </c>
      <c r="S25" s="412"/>
      <c r="T25" s="1179" t="str">
        <f>IF(SUM(S25:S26)=0," ",(SUM(S25:S26)))</f>
        <v xml:space="preserve"> </v>
      </c>
      <c r="U25" s="351"/>
      <c r="V25" s="1180">
        <f>'3'!L20</f>
        <v>0</v>
      </c>
      <c r="W25" s="411" t="s">
        <v>799</v>
      </c>
      <c r="X25" s="189"/>
      <c r="Y25" s="1167" t="str">
        <f>IF(SUM(X25:X26)=0," ",(SUM(X25:X26)))</f>
        <v xml:space="preserve"> </v>
      </c>
      <c r="AA25" s="1168">
        <f>'3'!N20</f>
        <v>0</v>
      </c>
      <c r="AB25" s="204" t="s">
        <v>799</v>
      </c>
      <c r="AC25" s="189"/>
      <c r="AD25" s="1167" t="str">
        <f>IF(SUM(AC25:AC26)=0," ",(SUM(AC25:AC26)))</f>
        <v xml:space="preserve"> </v>
      </c>
    </row>
    <row r="26" spans="2:32" ht="15.65" customHeight="1">
      <c r="B26" s="1171"/>
      <c r="C26" s="366" t="s">
        <v>800</v>
      </c>
      <c r="D26" s="371"/>
      <c r="E26" s="1173"/>
      <c r="F26" s="351"/>
      <c r="G26" s="1178"/>
      <c r="H26" s="413" t="s">
        <v>800</v>
      </c>
      <c r="I26" s="417"/>
      <c r="J26" s="1182"/>
      <c r="K26" s="351"/>
      <c r="L26" s="1178"/>
      <c r="M26" s="413" t="s">
        <v>800</v>
      </c>
      <c r="N26" s="414"/>
      <c r="O26" s="1179"/>
      <c r="P26" s="351"/>
      <c r="Q26" s="1178"/>
      <c r="R26" s="413" t="s">
        <v>800</v>
      </c>
      <c r="S26" s="414"/>
      <c r="T26" s="1179"/>
      <c r="U26" s="351"/>
      <c r="V26" s="1178"/>
      <c r="W26" s="413" t="s">
        <v>800</v>
      </c>
      <c r="X26" s="190"/>
      <c r="Y26" s="1167"/>
      <c r="AA26" s="1169"/>
      <c r="AB26" s="203" t="s">
        <v>800</v>
      </c>
      <c r="AC26" s="190"/>
      <c r="AD26" s="1167"/>
    </row>
    <row r="27" spans="2:32" ht="15.65" customHeight="1">
      <c r="B27" s="1170">
        <f>'3'!D21</f>
        <v>0</v>
      </c>
      <c r="C27" s="365" t="s">
        <v>799</v>
      </c>
      <c r="D27" s="370"/>
      <c r="E27" s="1172" t="str">
        <f t="shared" ref="E27" si="2">IF(SUM(D27:D28)=0," ",(SUM(D27:D28)))</f>
        <v xml:space="preserve"> </v>
      </c>
      <c r="F27" s="351"/>
      <c r="G27" s="1177">
        <f>'3'!F21</f>
        <v>0</v>
      </c>
      <c r="H27" s="411" t="s">
        <v>799</v>
      </c>
      <c r="I27" s="416"/>
      <c r="J27" s="1181" t="str">
        <f t="shared" ref="J27" si="3">IF(SUM(I27:I28)=0," ",(SUM(I27:I28)))</f>
        <v xml:space="preserve"> </v>
      </c>
      <c r="K27" s="351"/>
      <c r="L27" s="1177">
        <f>'3'!H21</f>
        <v>0</v>
      </c>
      <c r="M27" s="411" t="s">
        <v>799</v>
      </c>
      <c r="N27" s="415"/>
      <c r="O27" s="1179" t="str">
        <f>IF(SUM(N27:N28)=0," ",(SUM(N27:N28)))</f>
        <v xml:space="preserve"> </v>
      </c>
      <c r="P27" s="351"/>
      <c r="Q27" s="1177">
        <f>'3'!J21</f>
        <v>0</v>
      </c>
      <c r="R27" s="411" t="s">
        <v>799</v>
      </c>
      <c r="S27" s="415"/>
      <c r="T27" s="1179" t="str">
        <f>IF(SUM(S27:S28)=0," ",(SUM(S27:S28)))</f>
        <v xml:space="preserve"> </v>
      </c>
      <c r="U27" s="351"/>
      <c r="V27" s="1180">
        <f>'3'!L21</f>
        <v>0</v>
      </c>
      <c r="W27" s="411" t="s">
        <v>799</v>
      </c>
      <c r="X27" s="191"/>
      <c r="Y27" s="1167" t="str">
        <f>IF(SUM(X27:X28)=0," ",(SUM(X27:X28)))</f>
        <v xml:space="preserve"> </v>
      </c>
      <c r="AA27" s="1168">
        <f>'3'!N21</f>
        <v>0</v>
      </c>
      <c r="AB27" s="204" t="s">
        <v>799</v>
      </c>
      <c r="AC27" s="191"/>
      <c r="AD27" s="1167" t="str">
        <f>IF(SUM(AC27:AC28)=0," ",(SUM(AC27:AC28)))</f>
        <v xml:space="preserve"> </v>
      </c>
    </row>
    <row r="28" spans="2:32" ht="15.65" customHeight="1">
      <c r="B28" s="1171"/>
      <c r="C28" s="366" t="s">
        <v>800</v>
      </c>
      <c r="D28" s="371"/>
      <c r="E28" s="1173"/>
      <c r="F28" s="351"/>
      <c r="G28" s="1178"/>
      <c r="H28" s="413" t="s">
        <v>800</v>
      </c>
      <c r="I28" s="417"/>
      <c r="J28" s="1182"/>
      <c r="K28" s="351"/>
      <c r="L28" s="1178"/>
      <c r="M28" s="413" t="s">
        <v>800</v>
      </c>
      <c r="N28" s="414"/>
      <c r="O28" s="1179"/>
      <c r="P28" s="351"/>
      <c r="Q28" s="1178"/>
      <c r="R28" s="413" t="s">
        <v>800</v>
      </c>
      <c r="S28" s="414"/>
      <c r="T28" s="1179"/>
      <c r="U28" s="351"/>
      <c r="V28" s="1178"/>
      <c r="W28" s="413" t="s">
        <v>800</v>
      </c>
      <c r="X28" s="190"/>
      <c r="Y28" s="1167"/>
      <c r="AA28" s="1169"/>
      <c r="AB28" s="203" t="s">
        <v>800</v>
      </c>
      <c r="AC28" s="190"/>
      <c r="AD28" s="1167"/>
    </row>
    <row r="29" spans="2:32" ht="15.65" customHeight="1">
      <c r="B29" s="1170">
        <f>'3'!D22</f>
        <v>0</v>
      </c>
      <c r="C29" s="365" t="s">
        <v>799</v>
      </c>
      <c r="D29" s="370"/>
      <c r="E29" s="1172" t="str">
        <f t="shared" ref="E29" si="4">IF(SUM(D29:D30)=0," ",(SUM(D29:D30)))</f>
        <v xml:space="preserve"> </v>
      </c>
      <c r="F29" s="351"/>
      <c r="G29" s="1177">
        <f>'3'!F22</f>
        <v>0</v>
      </c>
      <c r="H29" s="411" t="s">
        <v>799</v>
      </c>
      <c r="I29" s="416"/>
      <c r="J29" s="1181" t="str">
        <f t="shared" ref="J29" si="5">IF(SUM(I29:I30)=0," ",(SUM(I29:I30)))</f>
        <v xml:space="preserve"> </v>
      </c>
      <c r="K29" s="351"/>
      <c r="L29" s="1177">
        <f>'3'!H22</f>
        <v>0</v>
      </c>
      <c r="M29" s="411" t="s">
        <v>799</v>
      </c>
      <c r="N29" s="415"/>
      <c r="O29" s="1179" t="str">
        <f>IF(SUM(N29:N30)=0," ",(SUM(N29:N30)))</f>
        <v xml:space="preserve"> </v>
      </c>
      <c r="P29" s="351"/>
      <c r="Q29" s="1177">
        <f>'3'!J22</f>
        <v>0</v>
      </c>
      <c r="R29" s="411" t="s">
        <v>799</v>
      </c>
      <c r="S29" s="415"/>
      <c r="T29" s="1179" t="str">
        <f>IF(SUM(S29:S30)=0," ",(SUM(S29:S30)))</f>
        <v xml:space="preserve"> </v>
      </c>
      <c r="U29" s="351"/>
      <c r="V29" s="1180">
        <f>'3'!L22</f>
        <v>0</v>
      </c>
      <c r="W29" s="411" t="s">
        <v>799</v>
      </c>
      <c r="X29" s="191"/>
      <c r="Y29" s="1167" t="str">
        <f>IF(SUM(X29:X30)=0," ",(SUM(X29:X30)))</f>
        <v xml:space="preserve"> </v>
      </c>
      <c r="AA29" s="1168">
        <f>'3'!N22</f>
        <v>0</v>
      </c>
      <c r="AB29" s="204" t="s">
        <v>799</v>
      </c>
      <c r="AC29" s="191"/>
      <c r="AD29" s="1167" t="str">
        <f>IF(SUM(AC29:AC30)=0," ",(SUM(AC29:AC30)))</f>
        <v xml:space="preserve"> </v>
      </c>
    </row>
    <row r="30" spans="2:32" ht="15.65" customHeight="1">
      <c r="B30" s="1171"/>
      <c r="C30" s="366" t="s">
        <v>800</v>
      </c>
      <c r="D30" s="371"/>
      <c r="E30" s="1173"/>
      <c r="F30" s="351"/>
      <c r="G30" s="1178"/>
      <c r="H30" s="413" t="s">
        <v>800</v>
      </c>
      <c r="I30" s="417"/>
      <c r="J30" s="1182"/>
      <c r="K30" s="351"/>
      <c r="L30" s="1178"/>
      <c r="M30" s="413" t="s">
        <v>800</v>
      </c>
      <c r="N30" s="414"/>
      <c r="O30" s="1179"/>
      <c r="P30" s="351"/>
      <c r="Q30" s="1178"/>
      <c r="R30" s="413" t="s">
        <v>800</v>
      </c>
      <c r="S30" s="414"/>
      <c r="T30" s="1179"/>
      <c r="U30" s="351"/>
      <c r="V30" s="1178"/>
      <c r="W30" s="413" t="s">
        <v>800</v>
      </c>
      <c r="X30" s="190"/>
      <c r="Y30" s="1167"/>
      <c r="AA30" s="1169"/>
      <c r="AB30" s="203" t="s">
        <v>800</v>
      </c>
      <c r="AC30" s="190"/>
      <c r="AD30" s="1167"/>
    </row>
    <row r="31" spans="2:32" ht="15.65" customHeight="1">
      <c r="B31" s="1170">
        <f>'3'!D23</f>
        <v>0</v>
      </c>
      <c r="C31" s="365" t="s">
        <v>799</v>
      </c>
      <c r="D31" s="370"/>
      <c r="E31" s="1172" t="str">
        <f t="shared" ref="E31" si="6">IF(SUM(D31:D32)=0," ",(SUM(D31:D32)))</f>
        <v xml:space="preserve"> </v>
      </c>
      <c r="F31" s="351"/>
      <c r="G31" s="1177">
        <f>'3'!F23</f>
        <v>0</v>
      </c>
      <c r="H31" s="411" t="s">
        <v>799</v>
      </c>
      <c r="I31" s="416"/>
      <c r="J31" s="1181" t="str">
        <f t="shared" ref="J31" si="7">IF(SUM(I31:I32)=0," ",(SUM(I31:I32)))</f>
        <v xml:space="preserve"> </v>
      </c>
      <c r="K31" s="351"/>
      <c r="L31" s="1177">
        <f>'3'!H23</f>
        <v>0</v>
      </c>
      <c r="M31" s="411" t="s">
        <v>799</v>
      </c>
      <c r="N31" s="416"/>
      <c r="O31" s="1179" t="str">
        <f>IF(SUM(N31:N32)=0," ",(SUM(N31:N32)))</f>
        <v xml:space="preserve"> </v>
      </c>
      <c r="P31" s="351"/>
      <c r="Q31" s="1177">
        <f>'3'!J23</f>
        <v>0</v>
      </c>
      <c r="R31" s="411" t="s">
        <v>799</v>
      </c>
      <c r="S31" s="416"/>
      <c r="T31" s="1179" t="str">
        <f>IF(SUM(S31:S32)=0," ",(SUM(S31:S32)))</f>
        <v xml:space="preserve"> </v>
      </c>
      <c r="U31" s="351"/>
      <c r="V31" s="1180">
        <f>'3'!L23</f>
        <v>0</v>
      </c>
      <c r="W31" s="411" t="s">
        <v>799</v>
      </c>
      <c r="X31" s="192"/>
      <c r="Y31" s="1167" t="str">
        <f>IF(SUM(X31:X32)=0," ",(SUM(X31:X32)))</f>
        <v xml:space="preserve"> </v>
      </c>
      <c r="AA31" s="1168">
        <f>'3'!N23</f>
        <v>0</v>
      </c>
      <c r="AB31" s="204" t="s">
        <v>799</v>
      </c>
      <c r="AC31" s="192"/>
      <c r="AD31" s="1167" t="str">
        <f>IF(SUM(AC31:AC32)=0," ",(SUM(AC31:AC32)))</f>
        <v xml:space="preserve"> </v>
      </c>
    </row>
    <row r="32" spans="2:32" ht="15.65" customHeight="1">
      <c r="B32" s="1171"/>
      <c r="C32" s="366" t="s">
        <v>800</v>
      </c>
      <c r="D32" s="371"/>
      <c r="E32" s="1173"/>
      <c r="F32" s="351"/>
      <c r="G32" s="1178"/>
      <c r="H32" s="413" t="s">
        <v>800</v>
      </c>
      <c r="I32" s="417"/>
      <c r="J32" s="1182"/>
      <c r="K32" s="351"/>
      <c r="L32" s="1178"/>
      <c r="M32" s="413" t="s">
        <v>800</v>
      </c>
      <c r="N32" s="417"/>
      <c r="O32" s="1179"/>
      <c r="P32" s="351"/>
      <c r="Q32" s="1178"/>
      <c r="R32" s="413" t="s">
        <v>800</v>
      </c>
      <c r="S32" s="417"/>
      <c r="T32" s="1179"/>
      <c r="U32" s="351"/>
      <c r="V32" s="1178"/>
      <c r="W32" s="413" t="s">
        <v>800</v>
      </c>
      <c r="X32" s="193"/>
      <c r="Y32" s="1167"/>
      <c r="AA32" s="1169"/>
      <c r="AB32" s="203" t="s">
        <v>800</v>
      </c>
      <c r="AC32" s="193"/>
      <c r="AD32" s="1167"/>
    </row>
    <row r="33" spans="2:30" ht="15.65" customHeight="1">
      <c r="B33" s="1170">
        <f>'3'!D24</f>
        <v>0</v>
      </c>
      <c r="C33" s="365" t="s">
        <v>799</v>
      </c>
      <c r="D33" s="370"/>
      <c r="E33" s="1172" t="str">
        <f t="shared" ref="E33" si="8">IF(SUM(D33:D34)=0," ",(SUM(D33:D34)))</f>
        <v xml:space="preserve"> </v>
      </c>
      <c r="F33" s="351"/>
      <c r="G33" s="1177">
        <f>'3'!F24</f>
        <v>0</v>
      </c>
      <c r="H33" s="411" t="s">
        <v>799</v>
      </c>
      <c r="I33" s="416"/>
      <c r="J33" s="1181" t="str">
        <f t="shared" ref="J33" si="9">IF(SUM(I33:I34)=0," ",(SUM(I33:I34)))</f>
        <v xml:space="preserve"> </v>
      </c>
      <c r="K33" s="351"/>
      <c r="L33" s="1177">
        <f>'3'!H24</f>
        <v>0</v>
      </c>
      <c r="M33" s="411" t="s">
        <v>799</v>
      </c>
      <c r="N33" s="415"/>
      <c r="O33" s="1179" t="str">
        <f>IF(SUM(N33:N34)=0," ",(SUM(N33:N34)))</f>
        <v xml:space="preserve"> </v>
      </c>
      <c r="P33" s="351"/>
      <c r="Q33" s="1177">
        <f>'3'!J24</f>
        <v>0</v>
      </c>
      <c r="R33" s="411" t="s">
        <v>799</v>
      </c>
      <c r="S33" s="415"/>
      <c r="T33" s="1179" t="str">
        <f>IF(SUM(S33:S34)=0," ",(SUM(S33:S34)))</f>
        <v xml:space="preserve"> </v>
      </c>
      <c r="U33" s="351"/>
      <c r="V33" s="1180">
        <f>'3'!L24</f>
        <v>0</v>
      </c>
      <c r="W33" s="411" t="s">
        <v>799</v>
      </c>
      <c r="X33" s="191"/>
      <c r="Y33" s="1167" t="str">
        <f>IF(SUM(X33:X34)=0," ",(SUM(X33:X34)))</f>
        <v xml:space="preserve"> </v>
      </c>
      <c r="AA33" s="1168">
        <f>'3'!N24</f>
        <v>0</v>
      </c>
      <c r="AB33" s="204" t="s">
        <v>799</v>
      </c>
      <c r="AC33" s="191"/>
      <c r="AD33" s="1167" t="str">
        <f>IF(SUM(AC33:AC34)=0," ",(SUM(AC33:AC34)))</f>
        <v xml:space="preserve"> </v>
      </c>
    </row>
    <row r="34" spans="2:30" ht="15.65" customHeight="1">
      <c r="B34" s="1171"/>
      <c r="C34" s="366" t="s">
        <v>800</v>
      </c>
      <c r="D34" s="371"/>
      <c r="E34" s="1173"/>
      <c r="F34" s="351"/>
      <c r="G34" s="1178"/>
      <c r="H34" s="413" t="s">
        <v>800</v>
      </c>
      <c r="I34" s="417"/>
      <c r="J34" s="1182"/>
      <c r="K34" s="351"/>
      <c r="L34" s="1178"/>
      <c r="M34" s="413" t="s">
        <v>800</v>
      </c>
      <c r="N34" s="414"/>
      <c r="O34" s="1179"/>
      <c r="P34" s="351"/>
      <c r="Q34" s="1178"/>
      <c r="R34" s="413" t="s">
        <v>800</v>
      </c>
      <c r="S34" s="414"/>
      <c r="T34" s="1179"/>
      <c r="U34" s="351"/>
      <c r="V34" s="1178"/>
      <c r="W34" s="413" t="s">
        <v>800</v>
      </c>
      <c r="X34" s="190"/>
      <c r="Y34" s="1167"/>
      <c r="AA34" s="1169"/>
      <c r="AB34" s="203" t="s">
        <v>800</v>
      </c>
      <c r="AC34" s="190"/>
      <c r="AD34" s="1167"/>
    </row>
    <row r="35" spans="2:30" ht="15.65" customHeight="1">
      <c r="B35" s="1170">
        <f>'3'!D25</f>
        <v>0</v>
      </c>
      <c r="C35" s="365" t="s">
        <v>799</v>
      </c>
      <c r="D35" s="370"/>
      <c r="E35" s="1172" t="str">
        <f t="shared" ref="E35" si="10">IF(SUM(D35:D36)=0," ",(SUM(D35:D36)))</f>
        <v xml:space="preserve"> </v>
      </c>
      <c r="F35" s="351"/>
      <c r="G35" s="1177">
        <f>'3'!F25</f>
        <v>0</v>
      </c>
      <c r="H35" s="411" t="s">
        <v>799</v>
      </c>
      <c r="I35" s="416"/>
      <c r="J35" s="1181" t="str">
        <f t="shared" ref="J35" si="11">IF(SUM(I35:I36)=0," ",(SUM(I35:I36)))</f>
        <v xml:space="preserve"> </v>
      </c>
      <c r="K35" s="351"/>
      <c r="L35" s="1177">
        <f>'3'!H25</f>
        <v>0</v>
      </c>
      <c r="M35" s="411" t="s">
        <v>799</v>
      </c>
      <c r="N35" s="415"/>
      <c r="O35" s="1179" t="str">
        <f>IF(SUM(N35:N36)=0," ",(SUM(N35:N36)))</f>
        <v xml:space="preserve"> </v>
      </c>
      <c r="P35" s="351"/>
      <c r="Q35" s="1177">
        <f>'3'!J25</f>
        <v>0</v>
      </c>
      <c r="R35" s="411" t="s">
        <v>799</v>
      </c>
      <c r="S35" s="415"/>
      <c r="T35" s="1179" t="str">
        <f>IF(SUM(S35:S36)=0," ",(SUM(S35:S36)))</f>
        <v xml:space="preserve"> </v>
      </c>
      <c r="U35" s="351"/>
      <c r="V35" s="1180">
        <f>'3'!L25</f>
        <v>0</v>
      </c>
      <c r="W35" s="411" t="s">
        <v>799</v>
      </c>
      <c r="X35" s="191"/>
      <c r="Y35" s="1167" t="str">
        <f>IF(SUM(X35:X36)=0," ",(SUM(X35:X36)))</f>
        <v xml:space="preserve"> </v>
      </c>
      <c r="AA35" s="1168">
        <f>'3'!N25</f>
        <v>0</v>
      </c>
      <c r="AB35" s="204" t="s">
        <v>799</v>
      </c>
      <c r="AC35" s="191"/>
      <c r="AD35" s="1167" t="str">
        <f>IF(SUM(AC35:AC36)=0," ",(SUM(AC35:AC36)))</f>
        <v xml:space="preserve"> </v>
      </c>
    </row>
    <row r="36" spans="2:30" ht="15.65" customHeight="1">
      <c r="B36" s="1171"/>
      <c r="C36" s="366" t="s">
        <v>800</v>
      </c>
      <c r="D36" s="371"/>
      <c r="E36" s="1173"/>
      <c r="F36" s="351"/>
      <c r="G36" s="1178"/>
      <c r="H36" s="413" t="s">
        <v>800</v>
      </c>
      <c r="I36" s="417"/>
      <c r="J36" s="1182"/>
      <c r="K36" s="351"/>
      <c r="L36" s="1178"/>
      <c r="M36" s="413" t="s">
        <v>800</v>
      </c>
      <c r="N36" s="414"/>
      <c r="O36" s="1179"/>
      <c r="P36" s="351"/>
      <c r="Q36" s="1178"/>
      <c r="R36" s="413" t="s">
        <v>800</v>
      </c>
      <c r="S36" s="414"/>
      <c r="T36" s="1179"/>
      <c r="U36" s="351"/>
      <c r="V36" s="1178"/>
      <c r="W36" s="413" t="s">
        <v>800</v>
      </c>
      <c r="X36" s="190"/>
      <c r="Y36" s="1167"/>
      <c r="AA36" s="1169"/>
      <c r="AB36" s="203" t="s">
        <v>800</v>
      </c>
      <c r="AC36" s="190"/>
      <c r="AD36" s="1167"/>
    </row>
    <row r="37" spans="2:30" ht="15.65" customHeight="1">
      <c r="B37" s="1170">
        <f>'3'!D26</f>
        <v>0</v>
      </c>
      <c r="C37" s="365" t="s">
        <v>799</v>
      </c>
      <c r="D37" s="370"/>
      <c r="E37" s="1172" t="str">
        <f t="shared" ref="E37" si="12">IF(SUM(D37:D38)=0," ",(SUM(D37:D38)))</f>
        <v xml:space="preserve"> </v>
      </c>
      <c r="G37" s="1165">
        <f>'3'!F26</f>
        <v>0</v>
      </c>
      <c r="H37" s="204" t="s">
        <v>799</v>
      </c>
      <c r="I37" s="192"/>
      <c r="J37" s="1175" t="str">
        <f t="shared" ref="J37" si="13">IF(SUM(I37:I38)=0," ",(SUM(I37:I38)))</f>
        <v xml:space="preserve"> </v>
      </c>
      <c r="L37" s="1165">
        <f>'3'!H26</f>
        <v>0</v>
      </c>
      <c r="M37" s="204" t="s">
        <v>799</v>
      </c>
      <c r="N37" s="191"/>
      <c r="O37" s="1167" t="str">
        <f>IF(SUM(N37:N38)=0," ",(SUM(N37:N38)))</f>
        <v xml:space="preserve"> </v>
      </c>
      <c r="Q37" s="1165">
        <f>'3'!J26</f>
        <v>0</v>
      </c>
      <c r="R37" s="204" t="s">
        <v>799</v>
      </c>
      <c r="S37" s="191"/>
      <c r="T37" s="1167" t="str">
        <f>IF(SUM(S37:S38)=0," ",(SUM(S37:S38)))</f>
        <v xml:space="preserve"> </v>
      </c>
      <c r="V37" s="1168">
        <f>'3'!L26</f>
        <v>0</v>
      </c>
      <c r="W37" s="204" t="s">
        <v>799</v>
      </c>
      <c r="X37" s="191"/>
      <c r="Y37" s="1167" t="str">
        <f>IF(SUM(X37:X38)=0," ",(SUM(X37:X38)))</f>
        <v xml:space="preserve"> </v>
      </c>
      <c r="AA37" s="1168">
        <f>'3'!N26</f>
        <v>0</v>
      </c>
      <c r="AB37" s="204" t="s">
        <v>799</v>
      </c>
      <c r="AC37" s="191"/>
      <c r="AD37" s="1167" t="str">
        <f>IF(SUM(AC37:AC38)=0," ",(SUM(AC37:AC38)))</f>
        <v xml:space="preserve"> </v>
      </c>
    </row>
    <row r="38" spans="2:30" ht="15.65" customHeight="1">
      <c r="B38" s="1171"/>
      <c r="C38" s="366" t="s">
        <v>800</v>
      </c>
      <c r="D38" s="371"/>
      <c r="E38" s="1173"/>
      <c r="G38" s="1169"/>
      <c r="H38" s="203" t="s">
        <v>800</v>
      </c>
      <c r="I38" s="193"/>
      <c r="J38" s="1176"/>
      <c r="L38" s="1169"/>
      <c r="M38" s="203" t="s">
        <v>800</v>
      </c>
      <c r="N38" s="190"/>
      <c r="O38" s="1167"/>
      <c r="Q38" s="1169"/>
      <c r="R38" s="203" t="s">
        <v>800</v>
      </c>
      <c r="S38" s="190"/>
      <c r="T38" s="1167"/>
      <c r="V38" s="1169"/>
      <c r="W38" s="203" t="s">
        <v>800</v>
      </c>
      <c r="X38" s="190"/>
      <c r="Y38" s="1167"/>
      <c r="AA38" s="1169"/>
      <c r="AB38" s="203" t="s">
        <v>800</v>
      </c>
      <c r="AC38" s="190"/>
      <c r="AD38" s="1167"/>
    </row>
    <row r="39" spans="2:30" ht="15.65" customHeight="1">
      <c r="B39" s="1170">
        <f>'3'!D27</f>
        <v>0</v>
      </c>
      <c r="C39" s="365" t="s">
        <v>799</v>
      </c>
      <c r="D39" s="370"/>
      <c r="E39" s="1172" t="str">
        <f t="shared" ref="E39" si="14">IF(SUM(D39:D40)=0," ",(SUM(D39:D40)))</f>
        <v xml:space="preserve"> </v>
      </c>
      <c r="G39" s="1165">
        <f>'3'!F27</f>
        <v>0</v>
      </c>
      <c r="H39" s="204" t="s">
        <v>799</v>
      </c>
      <c r="I39" s="192"/>
      <c r="J39" s="1175" t="str">
        <f t="shared" ref="J39" si="15">IF(SUM(I39:I40)=0," ",(SUM(I39:I40)))</f>
        <v xml:space="preserve"> </v>
      </c>
      <c r="L39" s="1165">
        <f>'3'!H27</f>
        <v>0</v>
      </c>
      <c r="M39" s="204" t="s">
        <v>799</v>
      </c>
      <c r="N39" s="192"/>
      <c r="O39" s="1167" t="str">
        <f>IF(SUM(N39:N40)=0," ",(SUM(N39:N40)))</f>
        <v xml:space="preserve"> </v>
      </c>
      <c r="Q39" s="1165">
        <f>'3'!J27</f>
        <v>0</v>
      </c>
      <c r="R39" s="204" t="s">
        <v>799</v>
      </c>
      <c r="S39" s="192"/>
      <c r="T39" s="1167" t="str">
        <f>IF(SUM(S39:S40)=0," ",(SUM(S39:S40)))</f>
        <v xml:space="preserve"> </v>
      </c>
      <c r="V39" s="1168">
        <f>'3'!L27</f>
        <v>0</v>
      </c>
      <c r="W39" s="204" t="s">
        <v>799</v>
      </c>
      <c r="X39" s="192"/>
      <c r="Y39" s="1167" t="str">
        <f>IF(SUM(X39:X40)=0," ",(SUM(X39:X40)))</f>
        <v xml:space="preserve"> </v>
      </c>
      <c r="AA39" s="1168">
        <f>'3'!N27</f>
        <v>0</v>
      </c>
      <c r="AB39" s="204" t="s">
        <v>799</v>
      </c>
      <c r="AC39" s="192"/>
      <c r="AD39" s="1167" t="str">
        <f>IF(SUM(AC39:AC40)=0," ",(SUM(AC39:AC40)))</f>
        <v xml:space="preserve"> </v>
      </c>
    </row>
    <row r="40" spans="2:30" ht="15.65" customHeight="1">
      <c r="B40" s="1171"/>
      <c r="C40" s="366" t="s">
        <v>800</v>
      </c>
      <c r="D40" s="371"/>
      <c r="E40" s="1173"/>
      <c r="G40" s="1169"/>
      <c r="H40" s="203" t="s">
        <v>800</v>
      </c>
      <c r="I40" s="193"/>
      <c r="J40" s="1176"/>
      <c r="L40" s="1169"/>
      <c r="M40" s="203" t="s">
        <v>800</v>
      </c>
      <c r="N40" s="193"/>
      <c r="O40" s="1167"/>
      <c r="Q40" s="1169"/>
      <c r="R40" s="203" t="s">
        <v>800</v>
      </c>
      <c r="S40" s="193"/>
      <c r="T40" s="1167"/>
      <c r="V40" s="1169"/>
      <c r="W40" s="203" t="s">
        <v>800</v>
      </c>
      <c r="X40" s="193"/>
      <c r="Y40" s="1167"/>
      <c r="AA40" s="1169"/>
      <c r="AB40" s="203" t="s">
        <v>800</v>
      </c>
      <c r="AC40" s="193"/>
      <c r="AD40" s="1167"/>
    </row>
    <row r="41" spans="2:30" ht="15.65" customHeight="1">
      <c r="B41" s="1170">
        <f>'3'!D28</f>
        <v>0</v>
      </c>
      <c r="C41" s="365" t="s">
        <v>799</v>
      </c>
      <c r="D41" s="370"/>
      <c r="E41" s="1172" t="str">
        <f t="shared" ref="E41" si="16">IF(SUM(D41:D42)=0," ",(SUM(D41:D42)))</f>
        <v xml:space="preserve"> </v>
      </c>
      <c r="G41" s="1165">
        <f>'3'!F28</f>
        <v>0</v>
      </c>
      <c r="H41" s="204" t="s">
        <v>799</v>
      </c>
      <c r="I41" s="192"/>
      <c r="J41" s="1175" t="str">
        <f t="shared" ref="J41" si="17">IF(SUM(I41:I42)=0," ",(SUM(I41:I42)))</f>
        <v xml:space="preserve"> </v>
      </c>
      <c r="L41" s="1165">
        <f>'3'!H28</f>
        <v>0</v>
      </c>
      <c r="M41" s="204" t="s">
        <v>799</v>
      </c>
      <c r="N41" s="192"/>
      <c r="O41" s="1167" t="str">
        <f>IF(SUM(N41:N42)=0," ",(SUM(N41:N42)))</f>
        <v xml:space="preserve"> </v>
      </c>
      <c r="Q41" s="1165">
        <f>'3'!J28</f>
        <v>0</v>
      </c>
      <c r="R41" s="204" t="s">
        <v>799</v>
      </c>
      <c r="S41" s="192"/>
      <c r="T41" s="1167" t="str">
        <f>IF(SUM(S41:S42)=0," ",(SUM(S41:S42)))</f>
        <v xml:space="preserve"> </v>
      </c>
      <c r="V41" s="1168">
        <f>'3'!L28</f>
        <v>0</v>
      </c>
      <c r="W41" s="204" t="s">
        <v>799</v>
      </c>
      <c r="X41" s="192"/>
      <c r="Y41" s="1167" t="str">
        <f>IF(SUM(X41:X42)=0," ",(SUM(X41:X42)))</f>
        <v xml:space="preserve"> </v>
      </c>
      <c r="AA41" s="1168">
        <f>'3'!N28</f>
        <v>0</v>
      </c>
      <c r="AB41" s="204" t="s">
        <v>799</v>
      </c>
      <c r="AC41" s="192"/>
      <c r="AD41" s="1167" t="str">
        <f>IF(SUM(AC41:AC42)=0," ",(SUM(AC41:AC42)))</f>
        <v xml:space="preserve"> </v>
      </c>
    </row>
    <row r="42" spans="2:30" ht="15.65" customHeight="1">
      <c r="B42" s="1171"/>
      <c r="C42" s="366" t="s">
        <v>800</v>
      </c>
      <c r="D42" s="371"/>
      <c r="E42" s="1173"/>
      <c r="G42" s="1169"/>
      <c r="H42" s="203" t="s">
        <v>800</v>
      </c>
      <c r="I42" s="193"/>
      <c r="J42" s="1176"/>
      <c r="L42" s="1169"/>
      <c r="M42" s="203" t="s">
        <v>800</v>
      </c>
      <c r="N42" s="193"/>
      <c r="O42" s="1167"/>
      <c r="Q42" s="1169"/>
      <c r="R42" s="203" t="s">
        <v>800</v>
      </c>
      <c r="S42" s="193"/>
      <c r="T42" s="1167"/>
      <c r="V42" s="1169"/>
      <c r="W42" s="203" t="s">
        <v>800</v>
      </c>
      <c r="X42" s="193"/>
      <c r="Y42" s="1167"/>
      <c r="AA42" s="1169"/>
      <c r="AB42" s="203" t="s">
        <v>800</v>
      </c>
      <c r="AC42" s="193"/>
      <c r="AD42" s="1167"/>
    </row>
    <row r="43" spans="2:30" ht="15.65" customHeight="1">
      <c r="B43" s="1170">
        <f>'3'!D29</f>
        <v>0</v>
      </c>
      <c r="C43" s="365" t="s">
        <v>799</v>
      </c>
      <c r="D43" s="370"/>
      <c r="E43" s="1172" t="str">
        <f t="shared" ref="E43" si="18">IF(SUM(D43:D44)=0," ",(SUM(D43:D44)))</f>
        <v xml:space="preserve"> </v>
      </c>
      <c r="G43" s="1174">
        <f>'3'!F29</f>
        <v>0</v>
      </c>
      <c r="H43" s="204" t="s">
        <v>799</v>
      </c>
      <c r="I43" s="192"/>
      <c r="J43" s="1175" t="str">
        <f t="shared" ref="J43" si="19">IF(SUM(I43:I44)=0," ",(SUM(I43:I44)))</f>
        <v xml:space="preserve"> </v>
      </c>
      <c r="L43" s="1165">
        <f>'3'!H29</f>
        <v>0</v>
      </c>
      <c r="M43" s="204" t="s">
        <v>799</v>
      </c>
      <c r="N43" s="192"/>
      <c r="O43" s="1167" t="str">
        <f>IF(SUM(N43:N44)=0," ",(SUM(N43:N44)))</f>
        <v xml:space="preserve"> </v>
      </c>
      <c r="Q43" s="1165">
        <f>'3'!J29</f>
        <v>0</v>
      </c>
      <c r="R43" s="204" t="s">
        <v>799</v>
      </c>
      <c r="S43" s="192"/>
      <c r="T43" s="1167" t="str">
        <f>IF(SUM(S43:S44)=0," ",(SUM(S43:S44)))</f>
        <v xml:space="preserve"> </v>
      </c>
      <c r="V43" s="1168">
        <f>'3'!L29</f>
        <v>0</v>
      </c>
      <c r="W43" s="204" t="s">
        <v>799</v>
      </c>
      <c r="X43" s="192"/>
      <c r="Y43" s="1167" t="str">
        <f>IF(SUM(X43:X44)=0," ",(SUM(X43:X44)))</f>
        <v xml:space="preserve"> </v>
      </c>
      <c r="AA43" s="1168">
        <f>'3'!N29</f>
        <v>0</v>
      </c>
      <c r="AB43" s="204" t="s">
        <v>799</v>
      </c>
      <c r="AC43" s="192"/>
      <c r="AD43" s="1167" t="str">
        <f>IF(SUM(AC43:AC44)=0," ",(SUM(AC43:AC44)))</f>
        <v xml:space="preserve"> </v>
      </c>
    </row>
    <row r="44" spans="2:30" ht="15.65" customHeight="1">
      <c r="B44" s="1171"/>
      <c r="C44" s="366" t="s">
        <v>800</v>
      </c>
      <c r="D44" s="371"/>
      <c r="E44" s="1173"/>
      <c r="G44" s="1166"/>
      <c r="H44" s="203" t="s">
        <v>800</v>
      </c>
      <c r="I44" s="193"/>
      <c r="J44" s="1176"/>
      <c r="L44" s="1166"/>
      <c r="M44" s="203" t="s">
        <v>800</v>
      </c>
      <c r="N44" s="193"/>
      <c r="O44" s="1167"/>
      <c r="Q44" s="1166"/>
      <c r="R44" s="203" t="s">
        <v>800</v>
      </c>
      <c r="S44" s="193"/>
      <c r="T44" s="1167"/>
      <c r="V44" s="1169"/>
      <c r="W44" s="203" t="s">
        <v>800</v>
      </c>
      <c r="X44" s="193"/>
      <c r="Y44" s="1167"/>
      <c r="AA44" s="1169"/>
      <c r="AB44" s="203" t="s">
        <v>800</v>
      </c>
      <c r="AC44" s="193"/>
      <c r="AD44" s="1167"/>
    </row>
  </sheetData>
  <sheetProtection formatCells="0"/>
  <mergeCells count="240">
    <mergeCell ref="Q5:Q6"/>
    <mergeCell ref="T5:T6"/>
    <mergeCell ref="V5:V6"/>
    <mergeCell ref="Y5:Y6"/>
    <mergeCell ref="AA5:AA6"/>
    <mergeCell ref="AD5:AD6"/>
    <mergeCell ref="B5:B6"/>
    <mergeCell ref="E5:E6"/>
    <mergeCell ref="G5:G6"/>
    <mergeCell ref="J5:J6"/>
    <mergeCell ref="L5:L6"/>
    <mergeCell ref="O5:O6"/>
    <mergeCell ref="Q7:Q8"/>
    <mergeCell ref="T7:T8"/>
    <mergeCell ref="V7:V8"/>
    <mergeCell ref="Y7:Y8"/>
    <mergeCell ref="AA7:AA8"/>
    <mergeCell ref="AD7:AD8"/>
    <mergeCell ref="B7:B8"/>
    <mergeCell ref="E7:E8"/>
    <mergeCell ref="G7:G8"/>
    <mergeCell ref="J7:J8"/>
    <mergeCell ref="L7:L8"/>
    <mergeCell ref="O7:O8"/>
    <mergeCell ref="Q9:Q10"/>
    <mergeCell ref="T9:T10"/>
    <mergeCell ref="V9:V10"/>
    <mergeCell ref="Y9:Y10"/>
    <mergeCell ref="AA9:AA10"/>
    <mergeCell ref="AD9:AD10"/>
    <mergeCell ref="B9:B10"/>
    <mergeCell ref="E9:E10"/>
    <mergeCell ref="G9:G10"/>
    <mergeCell ref="J9:J10"/>
    <mergeCell ref="L9:L10"/>
    <mergeCell ref="O9:O10"/>
    <mergeCell ref="Q11:Q12"/>
    <mergeCell ref="T11:T12"/>
    <mergeCell ref="V11:V12"/>
    <mergeCell ref="Y11:Y12"/>
    <mergeCell ref="AA11:AA12"/>
    <mergeCell ref="AD11:AD12"/>
    <mergeCell ref="B11:B12"/>
    <mergeCell ref="E11:E12"/>
    <mergeCell ref="G11:G12"/>
    <mergeCell ref="J11:J12"/>
    <mergeCell ref="L11:L12"/>
    <mergeCell ref="O11:O12"/>
    <mergeCell ref="Q13:Q14"/>
    <mergeCell ref="T13:T14"/>
    <mergeCell ref="V13:V14"/>
    <mergeCell ref="Y13:Y14"/>
    <mergeCell ref="AA13:AA14"/>
    <mergeCell ref="AD13:AD14"/>
    <mergeCell ref="B13:B14"/>
    <mergeCell ref="E13:E14"/>
    <mergeCell ref="G13:G14"/>
    <mergeCell ref="J13:J14"/>
    <mergeCell ref="L13:L14"/>
    <mergeCell ref="O13:O14"/>
    <mergeCell ref="Q15:Q16"/>
    <mergeCell ref="T15:T16"/>
    <mergeCell ref="V15:V16"/>
    <mergeCell ref="Y15:Y16"/>
    <mergeCell ref="AA15:AA16"/>
    <mergeCell ref="AD15:AD16"/>
    <mergeCell ref="B15:B16"/>
    <mergeCell ref="E15:E16"/>
    <mergeCell ref="G15:G16"/>
    <mergeCell ref="J15:J16"/>
    <mergeCell ref="L15:L16"/>
    <mergeCell ref="O15:O16"/>
    <mergeCell ref="Q17:Q18"/>
    <mergeCell ref="T17:T18"/>
    <mergeCell ref="V17:V18"/>
    <mergeCell ref="Y17:Y18"/>
    <mergeCell ref="AA17:AA18"/>
    <mergeCell ref="AD17:AD18"/>
    <mergeCell ref="B17:B18"/>
    <mergeCell ref="E17:E18"/>
    <mergeCell ref="G17:G18"/>
    <mergeCell ref="J17:J18"/>
    <mergeCell ref="L17:L18"/>
    <mergeCell ref="O17:O18"/>
    <mergeCell ref="Q19:Q20"/>
    <mergeCell ref="T19:T20"/>
    <mergeCell ref="V19:V20"/>
    <mergeCell ref="Y19:Y20"/>
    <mergeCell ref="AA19:AA20"/>
    <mergeCell ref="AD19:AD20"/>
    <mergeCell ref="B19:B20"/>
    <mergeCell ref="E19:E20"/>
    <mergeCell ref="G19:G20"/>
    <mergeCell ref="J19:J20"/>
    <mergeCell ref="L19:L20"/>
    <mergeCell ref="O19:O20"/>
    <mergeCell ref="Q21:Q22"/>
    <mergeCell ref="T21:T22"/>
    <mergeCell ref="V21:V22"/>
    <mergeCell ref="Y21:Y22"/>
    <mergeCell ref="AA21:AA22"/>
    <mergeCell ref="AD21:AD22"/>
    <mergeCell ref="B21:B22"/>
    <mergeCell ref="E21:E22"/>
    <mergeCell ref="G21:G22"/>
    <mergeCell ref="J21:J22"/>
    <mergeCell ref="L21:L22"/>
    <mergeCell ref="O21:O22"/>
    <mergeCell ref="Q23:Q24"/>
    <mergeCell ref="T23:T24"/>
    <mergeCell ref="V23:V24"/>
    <mergeCell ref="Y23:Y24"/>
    <mergeCell ref="AA23:AA24"/>
    <mergeCell ref="AD23:AD24"/>
    <mergeCell ref="B23:B24"/>
    <mergeCell ref="E23:E24"/>
    <mergeCell ref="G23:G24"/>
    <mergeCell ref="J23:J24"/>
    <mergeCell ref="L23:L24"/>
    <mergeCell ref="O23:O24"/>
    <mergeCell ref="Q25:Q26"/>
    <mergeCell ref="T25:T26"/>
    <mergeCell ref="V25:V26"/>
    <mergeCell ref="Y25:Y26"/>
    <mergeCell ref="AA25:AA26"/>
    <mergeCell ref="AD25:AD26"/>
    <mergeCell ref="B25:B26"/>
    <mergeCell ref="E25:E26"/>
    <mergeCell ref="G25:G26"/>
    <mergeCell ref="J25:J26"/>
    <mergeCell ref="L25:L26"/>
    <mergeCell ref="O25:O26"/>
    <mergeCell ref="Q27:Q28"/>
    <mergeCell ref="T27:T28"/>
    <mergeCell ref="V27:V28"/>
    <mergeCell ref="Y27:Y28"/>
    <mergeCell ref="AA27:AA28"/>
    <mergeCell ref="AD27:AD28"/>
    <mergeCell ref="B27:B28"/>
    <mergeCell ref="E27:E28"/>
    <mergeCell ref="G27:G28"/>
    <mergeCell ref="J27:J28"/>
    <mergeCell ref="L27:L28"/>
    <mergeCell ref="O27:O28"/>
    <mergeCell ref="Q29:Q30"/>
    <mergeCell ref="T29:T30"/>
    <mergeCell ref="V29:V30"/>
    <mergeCell ref="Y29:Y30"/>
    <mergeCell ref="AA29:AA30"/>
    <mergeCell ref="AD29:AD30"/>
    <mergeCell ref="B29:B30"/>
    <mergeCell ref="E29:E30"/>
    <mergeCell ref="G29:G30"/>
    <mergeCell ref="J29:J30"/>
    <mergeCell ref="L29:L30"/>
    <mergeCell ref="O29:O30"/>
    <mergeCell ref="Q31:Q32"/>
    <mergeCell ref="T31:T32"/>
    <mergeCell ref="V31:V32"/>
    <mergeCell ref="Y31:Y32"/>
    <mergeCell ref="AA31:AA32"/>
    <mergeCell ref="AD31:AD32"/>
    <mergeCell ref="B31:B32"/>
    <mergeCell ref="E31:E32"/>
    <mergeCell ref="G31:G32"/>
    <mergeCell ref="J31:J32"/>
    <mergeCell ref="L31:L32"/>
    <mergeCell ref="O31:O32"/>
    <mergeCell ref="Q33:Q34"/>
    <mergeCell ref="T33:T34"/>
    <mergeCell ref="V33:V34"/>
    <mergeCell ref="Y33:Y34"/>
    <mergeCell ref="AA33:AA34"/>
    <mergeCell ref="AD33:AD34"/>
    <mergeCell ref="B33:B34"/>
    <mergeCell ref="E33:E34"/>
    <mergeCell ref="G33:G34"/>
    <mergeCell ref="J33:J34"/>
    <mergeCell ref="L33:L34"/>
    <mergeCell ref="O33:O34"/>
    <mergeCell ref="Q35:Q36"/>
    <mergeCell ref="T35:T36"/>
    <mergeCell ref="V35:V36"/>
    <mergeCell ref="Y35:Y36"/>
    <mergeCell ref="AA35:AA36"/>
    <mergeCell ref="AD35:AD36"/>
    <mergeCell ref="B35:B36"/>
    <mergeCell ref="E35:E36"/>
    <mergeCell ref="G35:G36"/>
    <mergeCell ref="J35:J36"/>
    <mergeCell ref="L35:L36"/>
    <mergeCell ref="O35:O36"/>
    <mergeCell ref="Q37:Q38"/>
    <mergeCell ref="T37:T38"/>
    <mergeCell ref="V37:V38"/>
    <mergeCell ref="Y37:Y38"/>
    <mergeCell ref="AA37:AA38"/>
    <mergeCell ref="AD37:AD38"/>
    <mergeCell ref="B37:B38"/>
    <mergeCell ref="E37:E38"/>
    <mergeCell ref="G37:G38"/>
    <mergeCell ref="J37:J38"/>
    <mergeCell ref="L37:L38"/>
    <mergeCell ref="O37:O38"/>
    <mergeCell ref="Q39:Q40"/>
    <mergeCell ref="T39:T40"/>
    <mergeCell ref="V39:V40"/>
    <mergeCell ref="Y39:Y40"/>
    <mergeCell ref="AA39:AA40"/>
    <mergeCell ref="AD39:AD40"/>
    <mergeCell ref="B39:B40"/>
    <mergeCell ref="E39:E40"/>
    <mergeCell ref="G39:G40"/>
    <mergeCell ref="J39:J40"/>
    <mergeCell ref="L39:L40"/>
    <mergeCell ref="O39:O40"/>
    <mergeCell ref="Q41:Q42"/>
    <mergeCell ref="T41:T42"/>
    <mergeCell ref="V41:V42"/>
    <mergeCell ref="Y41:Y42"/>
    <mergeCell ref="AA41:AA42"/>
    <mergeCell ref="AD41:AD42"/>
    <mergeCell ref="B41:B42"/>
    <mergeCell ref="E41:E42"/>
    <mergeCell ref="G41:G42"/>
    <mergeCell ref="J41:J42"/>
    <mergeCell ref="L41:L42"/>
    <mergeCell ref="O41:O42"/>
    <mergeCell ref="Q43:Q44"/>
    <mergeCell ref="T43:T44"/>
    <mergeCell ref="V43:V44"/>
    <mergeCell ref="Y43:Y44"/>
    <mergeCell ref="AA43:AA44"/>
    <mergeCell ref="AD43:AD44"/>
    <mergeCell ref="B43:B44"/>
    <mergeCell ref="E43:E44"/>
    <mergeCell ref="G43:G44"/>
    <mergeCell ref="J43:J44"/>
    <mergeCell ref="L43:L44"/>
    <mergeCell ref="O43:O4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2021-05-10T13:15:26Z</dcterms:modified>
</cp:coreProperties>
</file>