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8.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raorg.sharepoint.com/sites/StandardsAssurance/Shared Documents/5. S&amp;A Library/1. Recorded current versions - DO NOT EDIT/1. 2020 Standard &amp; Annexes/Annex S3 Risk Assessment Tool/Basic Risk Assessment/"/>
    </mc:Choice>
  </mc:AlternateContent>
  <xr:revisionPtr revIDLastSave="78" documentId="8_{E5979E70-58D9-4B60-8DFC-466FC08E782B}" xr6:coauthVersionLast="47" xr6:coauthVersionMax="47" xr10:uidLastSave="{0DE9D05C-67A2-47BA-B24A-4FAB375F3C29}"/>
  <bookViews>
    <workbookView xWindow="-120" yWindow="-120" windowWidth="19800" windowHeight="11760" tabRatio="714" firstSheet="2" activeTab="2" xr2:uid="{C532CD66-7872-4201-8FF2-174FE478527C}"/>
  </bookViews>
  <sheets>
    <sheet name="summary" sheetId="13" state="hidden" r:id="rId1"/>
    <sheet name="NEW integrated RA (S + L)" sheetId="24" state="hidden" r:id="rId2"/>
    <sheet name="Coverpage" sheetId="44" r:id="rId3"/>
    <sheet name="Orientação Analise de Risco" sheetId="45" r:id="rId4"/>
    <sheet name="Overview and guidance" sheetId="15" state="hidden" r:id="rId5"/>
    <sheet name="Indiv. cert. Risk Assessment" sheetId="21" state="hidden" r:id="rId6"/>
    <sheet name="Risk assessment l1" sheetId="20" state="hidden" r:id="rId7"/>
    <sheet name="Sheet2" sheetId="2" state="hidden" r:id="rId8"/>
    <sheet name="Group risk assessment L0" sheetId="1" state="hidden" r:id="rId9"/>
    <sheet name="Painel" sheetId="31" r:id="rId10"/>
    <sheet name="Basic Risk Assessment DATASHEET" sheetId="30" state="hidden" r:id="rId11"/>
    <sheet name="Orientação Cadeia Sup" sheetId="46" r:id="rId12"/>
    <sheet name="An. Risco Cadeia Sup" sheetId="47" r:id="rId13"/>
    <sheet name="terms" sheetId="48" state="hidden" r:id="rId14"/>
  </sheets>
  <definedNames>
    <definedName name="_xlnm._FilterDatabase" localSheetId="10" hidden="1">'Basic Risk Assessment DATASHEET'!$A$1:$K$129</definedName>
    <definedName name="_xlnm._FilterDatabase" localSheetId="1" hidden="1">'NEW integrated RA (S + L)'!$A$2:$J$147</definedName>
    <definedName name="_xlnm.Print_Area" localSheetId="2">Coverpage!$A$1:$M$31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31" l="1"/>
  <c r="J116" i="30"/>
  <c r="J117" i="30"/>
  <c r="J118" i="30"/>
  <c r="J119" i="30"/>
  <c r="J120" i="30"/>
  <c r="J121" i="30"/>
  <c r="J122" i="30"/>
  <c r="J123" i="30"/>
  <c r="J124" i="30"/>
  <c r="J125" i="30"/>
  <c r="J126" i="30"/>
  <c r="J127" i="30"/>
  <c r="J128" i="30"/>
  <c r="J129" i="30"/>
  <c r="J130" i="30"/>
  <c r="J131" i="30"/>
  <c r="G133" i="31"/>
  <c r="C5" i="31" s="1"/>
  <c r="G113" i="31"/>
  <c r="G114" i="31"/>
  <c r="G115" i="31"/>
  <c r="G116" i="31"/>
  <c r="G117" i="31"/>
  <c r="G118" i="31"/>
  <c r="G119" i="31"/>
  <c r="G120" i="31"/>
  <c r="G121" i="31"/>
  <c r="G122" i="31"/>
  <c r="G123" i="31"/>
  <c r="G124" i="31"/>
  <c r="G125" i="31"/>
  <c r="G97" i="31" s="1"/>
  <c r="G126" i="31"/>
  <c r="G127" i="31"/>
  <c r="G128" i="31"/>
  <c r="G129" i="31"/>
  <c r="G130" i="31"/>
  <c r="G131" i="31"/>
  <c r="G132" i="31"/>
  <c r="G112" i="31"/>
  <c r="G44" i="31" l="1"/>
  <c r="E131" i="31"/>
  <c r="E132" i="31"/>
  <c r="E130" i="31"/>
  <c r="E134" i="31"/>
  <c r="E113" i="31"/>
  <c r="E114" i="31"/>
  <c r="E115" i="31"/>
  <c r="E116" i="31"/>
  <c r="E117" i="31"/>
  <c r="E118" i="31"/>
  <c r="E119" i="31"/>
  <c r="E120" i="31"/>
  <c r="E121" i="31"/>
  <c r="E122" i="31"/>
  <c r="E123" i="31"/>
  <c r="E124" i="31"/>
  <c r="E125" i="31"/>
  <c r="E126" i="31"/>
  <c r="E127" i="31"/>
  <c r="E128" i="31"/>
  <c r="E129" i="31"/>
  <c r="E112" i="31"/>
  <c r="J115" i="30"/>
  <c r="J114" i="30"/>
  <c r="G134" i="31" l="1"/>
  <c r="J48" i="30"/>
  <c r="J47" i="30"/>
  <c r="G98" i="31" l="1"/>
  <c r="G99" i="31"/>
  <c r="G100" i="31"/>
  <c r="G101" i="31"/>
  <c r="G102" i="31"/>
  <c r="G103" i="31"/>
  <c r="G104" i="31"/>
  <c r="G105" i="31"/>
  <c r="G106" i="31"/>
  <c r="B127" i="31"/>
  <c r="B123" i="31"/>
  <c r="B120" i="31"/>
  <c r="G45" i="31" l="1"/>
  <c r="F131" i="30" l="1"/>
  <c r="F130" i="30"/>
  <c r="F129" i="30"/>
  <c r="F128" i="30"/>
  <c r="F127" i="30"/>
  <c r="F126" i="30"/>
  <c r="F125" i="30"/>
  <c r="F124" i="30"/>
  <c r="F123" i="30"/>
  <c r="F122" i="30"/>
  <c r="F121" i="30"/>
  <c r="F120" i="30"/>
  <c r="F119" i="30"/>
  <c r="F118" i="30"/>
  <c r="F117" i="30"/>
  <c r="F116" i="30"/>
  <c r="F115" i="30"/>
  <c r="F114" i="30"/>
  <c r="J113" i="30"/>
  <c r="F113" i="30"/>
  <c r="J112" i="30"/>
  <c r="F112" i="30"/>
  <c r="J111" i="30"/>
  <c r="F111" i="30"/>
  <c r="J110" i="30"/>
  <c r="F110" i="30"/>
  <c r="J109" i="30"/>
  <c r="F109" i="30"/>
  <c r="J108" i="30"/>
  <c r="F108" i="30"/>
  <c r="J107" i="30"/>
  <c r="F107" i="30"/>
  <c r="J106" i="30"/>
  <c r="F106" i="30"/>
  <c r="J105" i="30"/>
  <c r="F105" i="30"/>
  <c r="J104" i="30"/>
  <c r="F104" i="30"/>
  <c r="J103" i="30"/>
  <c r="F103" i="30"/>
  <c r="J102" i="30"/>
  <c r="F102" i="30"/>
  <c r="J101" i="30"/>
  <c r="F101" i="30"/>
  <c r="J100" i="30"/>
  <c r="F100" i="30"/>
  <c r="J99" i="30"/>
  <c r="F99" i="30"/>
  <c r="J98" i="30"/>
  <c r="F98" i="30"/>
  <c r="J97" i="30"/>
  <c r="F97" i="30"/>
  <c r="J96" i="30"/>
  <c r="F96" i="30"/>
  <c r="J95" i="30"/>
  <c r="F95" i="30"/>
  <c r="J94" i="30"/>
  <c r="F94" i="30"/>
  <c r="J93" i="30"/>
  <c r="F93" i="30"/>
  <c r="J92" i="30"/>
  <c r="F92" i="30"/>
  <c r="J91" i="30"/>
  <c r="F91" i="30"/>
  <c r="J90" i="30"/>
  <c r="F90" i="30"/>
  <c r="J89" i="30"/>
  <c r="F89" i="30"/>
  <c r="J88" i="30"/>
  <c r="F88" i="30"/>
  <c r="J87" i="30"/>
  <c r="F87" i="30"/>
  <c r="J86" i="30"/>
  <c r="F86" i="30"/>
  <c r="J85" i="30"/>
  <c r="F85" i="30"/>
  <c r="J84" i="30"/>
  <c r="F84" i="30"/>
  <c r="J83" i="30"/>
  <c r="F83" i="30"/>
  <c r="J82" i="30"/>
  <c r="F82" i="30"/>
  <c r="J81" i="30"/>
  <c r="F81" i="30"/>
  <c r="J80" i="30"/>
  <c r="F80" i="30"/>
  <c r="J79" i="30"/>
  <c r="F79" i="30"/>
  <c r="J78" i="30"/>
  <c r="F78" i="30"/>
  <c r="J77" i="30"/>
  <c r="F77" i="30"/>
  <c r="J76" i="30"/>
  <c r="F76" i="30"/>
  <c r="J75" i="30"/>
  <c r="F75" i="30"/>
  <c r="J74" i="30"/>
  <c r="F74" i="30"/>
  <c r="J73" i="30"/>
  <c r="F73" i="30"/>
  <c r="J72" i="30"/>
  <c r="F72" i="30"/>
  <c r="J71" i="30"/>
  <c r="F71" i="30"/>
  <c r="J70" i="30"/>
  <c r="F70" i="30"/>
  <c r="J69" i="30"/>
  <c r="F69" i="30"/>
  <c r="J68" i="30"/>
  <c r="F68" i="30"/>
  <c r="J67" i="30"/>
  <c r="F67" i="30"/>
  <c r="J66" i="30"/>
  <c r="F66" i="30"/>
  <c r="J65" i="30"/>
  <c r="F65" i="30"/>
  <c r="J64" i="30"/>
  <c r="F64" i="30"/>
  <c r="J63" i="30"/>
  <c r="F63" i="30"/>
  <c r="J62" i="30"/>
  <c r="F62" i="30"/>
  <c r="J61" i="30"/>
  <c r="F61" i="30"/>
  <c r="J60" i="30"/>
  <c r="F60" i="30"/>
  <c r="J59" i="30"/>
  <c r="F59" i="30"/>
  <c r="J58" i="30"/>
  <c r="F58" i="30"/>
  <c r="J57" i="30"/>
  <c r="F57" i="30"/>
  <c r="J56" i="30"/>
  <c r="F56" i="30"/>
  <c r="J55" i="30"/>
  <c r="F55" i="30"/>
  <c r="J54" i="30"/>
  <c r="F54" i="30"/>
  <c r="J53" i="30"/>
  <c r="F53" i="30"/>
  <c r="J52" i="30"/>
  <c r="F52" i="30"/>
  <c r="J51" i="30"/>
  <c r="F51" i="30"/>
  <c r="J50" i="30"/>
  <c r="F50" i="30"/>
  <c r="J49" i="30"/>
  <c r="F49" i="30"/>
  <c r="F48" i="30"/>
  <c r="F47" i="30"/>
  <c r="J46" i="30"/>
  <c r="F46" i="30"/>
  <c r="J45" i="30"/>
  <c r="F45" i="30"/>
  <c r="F44" i="30"/>
  <c r="J43" i="30"/>
  <c r="F43" i="30"/>
  <c r="J42" i="30"/>
  <c r="F42" i="30"/>
  <c r="J41" i="30"/>
  <c r="F41" i="30"/>
  <c r="J40" i="30"/>
  <c r="F40" i="30"/>
  <c r="J39" i="30"/>
  <c r="F39" i="30"/>
  <c r="J38" i="30"/>
  <c r="F38" i="30"/>
  <c r="J37" i="30"/>
  <c r="F37" i="30"/>
  <c r="J36" i="30"/>
  <c r="F36" i="30"/>
  <c r="J35" i="30"/>
  <c r="F35" i="30"/>
  <c r="J34" i="30"/>
  <c r="F34" i="30"/>
  <c r="J33" i="30"/>
  <c r="F33" i="30"/>
  <c r="J32" i="30"/>
  <c r="F32" i="30"/>
  <c r="J31" i="30"/>
  <c r="F31" i="30"/>
  <c r="J30" i="30"/>
  <c r="F30" i="30"/>
  <c r="J29" i="30"/>
  <c r="F29" i="30"/>
  <c r="J28" i="30"/>
  <c r="F28" i="30"/>
  <c r="J27" i="30"/>
  <c r="F27" i="30"/>
  <c r="J26" i="30"/>
  <c r="F26" i="30"/>
  <c r="J25" i="30"/>
  <c r="F25" i="30"/>
  <c r="J24" i="30"/>
  <c r="F24" i="30"/>
  <c r="J23" i="30"/>
  <c r="F23" i="30"/>
  <c r="J22" i="30"/>
  <c r="F22" i="30"/>
  <c r="J21" i="30"/>
  <c r="F21" i="30"/>
  <c r="J20" i="30"/>
  <c r="F20" i="30"/>
  <c r="J19" i="30"/>
  <c r="F19" i="30"/>
  <c r="J18" i="30"/>
  <c r="F18" i="30"/>
  <c r="J17" i="30"/>
  <c r="F17" i="30"/>
  <c r="J16" i="30"/>
  <c r="F16" i="30"/>
  <c r="J15" i="30"/>
  <c r="F15" i="30"/>
  <c r="J14" i="30"/>
  <c r="F14" i="30"/>
  <c r="J13" i="30"/>
  <c r="F13" i="30"/>
  <c r="J12" i="30"/>
  <c r="F12" i="30"/>
  <c r="J11" i="30"/>
  <c r="F11" i="30"/>
  <c r="J10" i="30"/>
  <c r="F10" i="30"/>
  <c r="J9" i="30"/>
  <c r="F9" i="30"/>
  <c r="J8" i="30"/>
  <c r="F8" i="30"/>
  <c r="J7" i="30"/>
  <c r="F7" i="30"/>
  <c r="J6" i="30"/>
  <c r="F6" i="30"/>
  <c r="J5" i="30"/>
  <c r="F5" i="30"/>
  <c r="J4" i="30"/>
  <c r="F4" i="30"/>
  <c r="J3" i="30"/>
  <c r="F3" i="30"/>
  <c r="B4" i="31" l="1"/>
  <c r="H9" i="31"/>
  <c r="G9" i="31"/>
  <c r="F9" i="31"/>
  <c r="E9" i="31"/>
  <c r="D9" i="31"/>
  <c r="C9" i="31"/>
  <c r="B9" i="31"/>
  <c r="H12" i="31"/>
  <c r="G12" i="31"/>
  <c r="F12" i="31"/>
  <c r="E12" i="31"/>
  <c r="D12" i="31"/>
  <c r="C12" i="31"/>
  <c r="B12" i="31"/>
  <c r="H20" i="31"/>
  <c r="G20" i="31"/>
  <c r="F20" i="31"/>
  <c r="E20" i="31"/>
  <c r="D20" i="31"/>
  <c r="C20" i="31"/>
  <c r="B20" i="31"/>
  <c r="H28" i="31"/>
  <c r="G28" i="31"/>
  <c r="F28" i="31"/>
  <c r="E28" i="31"/>
  <c r="D28" i="31"/>
  <c r="C28" i="31"/>
  <c r="B28" i="31"/>
  <c r="H33" i="31"/>
  <c r="G33" i="31"/>
  <c r="F33" i="31"/>
  <c r="E33" i="31"/>
  <c r="D33" i="31"/>
  <c r="C33" i="31"/>
  <c r="B33" i="31"/>
  <c r="H41" i="31"/>
  <c r="G41" i="31"/>
  <c r="F41" i="31"/>
  <c r="E41" i="31"/>
  <c r="D41" i="31"/>
  <c r="C41" i="31"/>
  <c r="B41" i="31"/>
  <c r="H45" i="31"/>
  <c r="F45" i="31"/>
  <c r="E45" i="31"/>
  <c r="D45" i="31"/>
  <c r="C45" i="31"/>
  <c r="B45" i="31"/>
  <c r="H61" i="31"/>
  <c r="G61" i="31"/>
  <c r="F61" i="31"/>
  <c r="E61" i="31"/>
  <c r="D61" i="31"/>
  <c r="C61" i="31"/>
  <c r="B61" i="31"/>
  <c r="H69" i="31"/>
  <c r="G69" i="31"/>
  <c r="F69" i="31"/>
  <c r="E69" i="31"/>
  <c r="D69" i="31"/>
  <c r="C69" i="31"/>
  <c r="B69" i="31"/>
  <c r="H75" i="31"/>
  <c r="G75" i="31"/>
  <c r="F75" i="31"/>
  <c r="E75" i="31"/>
  <c r="D75" i="31"/>
  <c r="C75" i="31"/>
  <c r="B75" i="31"/>
  <c r="H82" i="31"/>
  <c r="G82" i="31"/>
  <c r="F82" i="31"/>
  <c r="E82" i="31"/>
  <c r="D82" i="31"/>
  <c r="C82" i="31"/>
  <c r="B82" i="31"/>
  <c r="H90" i="31"/>
  <c r="G90" i="31"/>
  <c r="F90" i="31"/>
  <c r="B90" i="31"/>
  <c r="E90" i="31"/>
  <c r="D90" i="31"/>
  <c r="C90" i="31"/>
  <c r="H96" i="31"/>
  <c r="G96" i="31"/>
  <c r="E96" i="31"/>
  <c r="D96" i="31"/>
  <c r="C96" i="31"/>
  <c r="B96" i="31"/>
  <c r="H115" i="31"/>
  <c r="B73" i="31" s="1"/>
  <c r="H114" i="31"/>
  <c r="B39" i="31" s="1"/>
  <c r="H113" i="31"/>
  <c r="B26" i="31" s="1"/>
  <c r="B2" i="31"/>
  <c r="B115" i="31"/>
  <c r="B114" i="31"/>
  <c r="B113" i="31"/>
  <c r="B128" i="31"/>
  <c r="B126" i="31"/>
  <c r="B125" i="31"/>
  <c r="B124" i="31"/>
  <c r="B122" i="31"/>
  <c r="B121" i="31"/>
  <c r="B119" i="31"/>
  <c r="B118" i="31"/>
  <c r="H112" i="31"/>
  <c r="B7" i="31" s="1"/>
  <c r="C94" i="31" l="1"/>
  <c r="C93" i="31"/>
  <c r="C92" i="31"/>
  <c r="C91" i="31"/>
  <c r="C88" i="31"/>
  <c r="C87" i="31"/>
  <c r="C86" i="31"/>
  <c r="C85" i="31"/>
  <c r="C84" i="31"/>
  <c r="C83" i="31"/>
  <c r="C80" i="31"/>
  <c r="C79" i="31"/>
  <c r="C78" i="31"/>
  <c r="C77" i="31"/>
  <c r="C76" i="31"/>
  <c r="B91" i="31"/>
  <c r="B83" i="31"/>
  <c r="B76" i="31"/>
  <c r="B70" i="31"/>
  <c r="B62" i="31"/>
  <c r="B46" i="31"/>
  <c r="B42" i="31"/>
  <c r="B34" i="31"/>
  <c r="E34" i="31" s="1"/>
  <c r="B10" i="31"/>
  <c r="B13" i="31"/>
  <c r="B21" i="31"/>
  <c r="C70" i="31"/>
  <c r="C66" i="31"/>
  <c r="C65" i="31"/>
  <c r="C64" i="31"/>
  <c r="C63" i="31"/>
  <c r="C62" i="31"/>
  <c r="C59" i="31"/>
  <c r="C58" i="31"/>
  <c r="C57" i="31"/>
  <c r="C56" i="31"/>
  <c r="C55" i="31"/>
  <c r="C54" i="31"/>
  <c r="C53" i="31"/>
  <c r="C52" i="31"/>
  <c r="C51" i="31"/>
  <c r="C50" i="31"/>
  <c r="C49" i="31"/>
  <c r="C48" i="31"/>
  <c r="C47" i="31"/>
  <c r="C46" i="31"/>
  <c r="C42" i="31"/>
  <c r="C37" i="31"/>
  <c r="C36" i="31"/>
  <c r="C35" i="31"/>
  <c r="C34" i="31"/>
  <c r="C31" i="31"/>
  <c r="C30" i="31"/>
  <c r="C29" i="31"/>
  <c r="B29" i="31"/>
  <c r="C23" i="31"/>
  <c r="C22" i="31"/>
  <c r="C21" i="31"/>
  <c r="C10" i="31"/>
  <c r="C15" i="31"/>
  <c r="C16" i="31"/>
  <c r="C17" i="31"/>
  <c r="C14" i="31"/>
  <c r="C13" i="31"/>
  <c r="E94" i="31" l="1"/>
  <c r="G94" i="31" s="1"/>
  <c r="E92" i="31"/>
  <c r="G92" i="31" s="1"/>
  <c r="E93" i="31"/>
  <c r="G93" i="31" s="1"/>
  <c r="E91" i="31"/>
  <c r="G91" i="31" s="1"/>
  <c r="E85" i="31"/>
  <c r="E86" i="31"/>
  <c r="G86" i="31" s="1"/>
  <c r="E87" i="31"/>
  <c r="G87" i="31" s="1"/>
  <c r="E88" i="31"/>
  <c r="G88" i="31" s="1"/>
  <c r="E84" i="31"/>
  <c r="G84" i="31" s="1"/>
  <c r="E83" i="31"/>
  <c r="G83" i="31" s="1"/>
  <c r="E80" i="31"/>
  <c r="G80" i="31" s="1"/>
  <c r="E77" i="31"/>
  <c r="G77" i="31" s="1"/>
  <c r="E78" i="31"/>
  <c r="G78" i="31" s="1"/>
  <c r="E79" i="31"/>
  <c r="G79" i="31" s="1"/>
  <c r="E76" i="31"/>
  <c r="G76" i="31" s="1"/>
  <c r="E70" i="31"/>
  <c r="G70" i="31" s="1"/>
  <c r="E66" i="31"/>
  <c r="G66" i="31" s="1"/>
  <c r="E65" i="31"/>
  <c r="G65" i="31" s="1"/>
  <c r="E64" i="31"/>
  <c r="G64" i="31" s="1"/>
  <c r="E63" i="31"/>
  <c r="G63" i="31" s="1"/>
  <c r="E62" i="31"/>
  <c r="G62" i="31" s="1"/>
  <c r="E57" i="31"/>
  <c r="G57" i="31" s="1"/>
  <c r="E56" i="31"/>
  <c r="G56" i="31" s="1"/>
  <c r="E55" i="31"/>
  <c r="G55" i="31" s="1"/>
  <c r="E59" i="31"/>
  <c r="G59" i="31" s="1"/>
  <c r="E58" i="31"/>
  <c r="G58" i="31" s="1"/>
  <c r="E54" i="31"/>
  <c r="G54" i="31" s="1"/>
  <c r="E53" i="31"/>
  <c r="G53" i="31" s="1"/>
  <c r="E52" i="31"/>
  <c r="G52" i="31" s="1"/>
  <c r="E51" i="31"/>
  <c r="G51" i="31" s="1"/>
  <c r="E50" i="31"/>
  <c r="G50" i="31" s="1"/>
  <c r="E49" i="31"/>
  <c r="G49" i="31" s="1"/>
  <c r="E47" i="31"/>
  <c r="G47" i="31" s="1"/>
  <c r="E42" i="31"/>
  <c r="G42" i="31" s="1"/>
  <c r="E48" i="31"/>
  <c r="G48" i="31" s="1"/>
  <c r="E46" i="31"/>
  <c r="G46" i="31" s="1"/>
  <c r="E35" i="31"/>
  <c r="G35" i="31" s="1"/>
  <c r="E36" i="31"/>
  <c r="G36" i="31" s="1"/>
  <c r="E37" i="31"/>
  <c r="G37" i="31" s="1"/>
  <c r="G34" i="31"/>
  <c r="E30" i="31"/>
  <c r="G30" i="31" s="1"/>
  <c r="E31" i="31"/>
  <c r="G31" i="31" s="1"/>
  <c r="E29" i="31"/>
  <c r="G29" i="31" s="1"/>
  <c r="E22" i="31"/>
  <c r="E23" i="31"/>
  <c r="E21" i="31" l="1"/>
  <c r="E14" i="31"/>
  <c r="E15" i="31"/>
  <c r="E16" i="31"/>
  <c r="E17" i="31"/>
  <c r="E13" i="31"/>
  <c r="E10" i="31"/>
  <c r="G14" i="31" l="1"/>
  <c r="G10" i="31"/>
  <c r="G13" i="31"/>
  <c r="G15" i="31"/>
  <c r="G21" i="31"/>
  <c r="G16" i="31"/>
  <c r="G22" i="31"/>
  <c r="G17" i="31"/>
  <c r="G23" i="31"/>
  <c r="O64" i="20"/>
  <c r="P64" i="20" s="1"/>
  <c r="O61" i="20"/>
  <c r="P61" i="20" s="1"/>
  <c r="O57" i="20"/>
  <c r="P57" i="20" s="1"/>
  <c r="O45" i="20"/>
  <c r="P45" i="20" s="1"/>
  <c r="O43" i="20"/>
  <c r="P43" i="20"/>
  <c r="O38" i="20"/>
  <c r="P38" i="20" s="1"/>
  <c r="O32" i="20"/>
  <c r="P32" i="20" s="1"/>
  <c r="O18" i="20"/>
  <c r="P18" i="20" s="1"/>
  <c r="O16" i="20"/>
  <c r="P16" i="20" s="1"/>
  <c r="O10" i="20"/>
  <c r="P10" i="20" s="1"/>
  <c r="M7" i="20"/>
  <c r="P6" i="13"/>
  <c r="Q6" i="13" s="1"/>
  <c r="R6" i="13" s="1"/>
  <c r="P5" i="13"/>
  <c r="Q5" i="13" s="1"/>
  <c r="R5" i="13" s="1"/>
  <c r="K8" i="13"/>
  <c r="K6" i="13"/>
  <c r="K10" i="13"/>
  <c r="K11" i="13"/>
  <c r="K9" i="13"/>
  <c r="K7" i="13"/>
  <c r="K5" i="13"/>
  <c r="K4" i="13"/>
  <c r="K3" i="13"/>
  <c r="K2" i="13"/>
  <c r="P11" i="13"/>
  <c r="Q11" i="13" s="1"/>
  <c r="R11" i="13" s="1"/>
  <c r="P7" i="13"/>
  <c r="Q7" i="13" s="1"/>
  <c r="R7" i="13" s="1"/>
  <c r="P9" i="13"/>
  <c r="Q9" i="13" s="1"/>
  <c r="R9" i="13" s="1"/>
  <c r="P10" i="13"/>
  <c r="Q10" i="13" s="1"/>
  <c r="R10" i="13" s="1"/>
  <c r="P8" i="13"/>
  <c r="Q8" i="13" s="1"/>
  <c r="R8" i="13" s="1"/>
  <c r="P3" i="13"/>
  <c r="Q3" i="13" s="1"/>
  <c r="R3" i="13" s="1"/>
  <c r="P4" i="13"/>
  <c r="Q4" i="13" s="1"/>
  <c r="R4" i="13" s="1"/>
  <c r="P2" i="13"/>
  <c r="Q2" i="13" s="1"/>
  <c r="R2" i="13" s="1"/>
  <c r="P58" i="20" l="1"/>
  <c r="P19" i="20" s="1"/>
  <c r="P13" i="20" s="1"/>
  <c r="P8" i="20" s="1"/>
  <c r="P12" i="13"/>
  <c r="Q12" i="13" s="1"/>
  <c r="R1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tc={D77DCAB9-A0FF-4DCB-AA30-8E42EAEBFD83}</author>
    <author>tc={B1906721-8D61-4664-8B67-8D8FA813BAF1}</author>
  </authors>
  <commentList>
    <comment ref="D124" authorId="0" shapeId="0" xr:uid="{D77DCAB9-A0FF-4DCB-AA30-8E42EAEBFD83}">
      <text>
        <t xml:space="preserve">[Threaded comment]
Your version of Excel allows you to read this threaded comment; however, any edits to it will get removed if the file is opened in a newer version of Excel. Learn more: https://go.microsoft.com/fwlink/?linkid=870924
Comment:
    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
      </text>
    </comment>
    <comment ref="F126" authorId="1" shapeId="0" xr:uid="{B1906721-8D61-4664-8B67-8D8FA813BAF1}">
      <text>
        <t xml:space="preserve">[Threaded comment]
Your version of Excel allows you to read this threaded comment; however, any edits to it will get removed if the file is opened in a newer version of Excel. Learn more: https://go.microsoft.com/fwlink/?linkid=870924
Comment:
    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tc={20AD0091-992C-4E2A-9B8F-2790C5B54A87}</author>
  </authors>
  <commentList>
    <comment ref="I108" authorId="0" shapeId="0" xr:uid="{20AD0091-992C-4E2A-9B8F-2790C5B54A87}">
      <text>
        <t xml:space="preserve">[Threaded comment]
Your version of Excel allows you to read this threaded comment; however, any edits to it will get removed if the file is opened in a newer version of Excel. Learn more: https://go.microsoft.com/fwlink/?linkid=870924
Comment:
    All for now. But once the CC risk/impact screening has been automated and included only countries that fall into med or high risk categories need to fulfil these criteria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tc={D86FAB50-634A-4CDC-8C53-5B6E1B17CEE8}</author>
    <author>tc={5EE8AF6A-808A-4DED-AD6A-D677A866E58F}</author>
    <author>tc={6E9FE9EA-A14B-4934-808B-1A9E3C98243A}</author>
    <author>tc={DAB26FE6-4FDB-4EB8-B49D-D6C21318F750}</author>
    <author>tc={FD94C455-077A-4296-B815-6804B40ABE96}</author>
  </authors>
  <commentList>
    <comment ref="F66" authorId="0" shapeId="0" xr:uid="{D86FAB50-634A-4CDC-8C53-5B6E1B17CEE8}">
      <text>
        <t xml:space="preserve">[Threaded comment]
Your version of Excel allows you to read this threaded comment; however, any edits to it will get removed if the file is opened in a newer version of Excel. Learn more: https://go.microsoft.com/fwlink/?linkid=870924
Comment:
    Questions that need to be verified at the level of the group members should be included in the internal inspection tool, not in this risk assessment
</t>
      </text>
    </comment>
    <comment ref="I69" authorId="1" shapeId="0" xr:uid="{5EE8AF6A-808A-4DED-AD6A-D677A866E58F}">
      <text>
        <t>[Threaded comment]
Your version of Excel allows you to read this threaded comment; however, any edits to it will get removed if the file is opened in a newer version of Excel. Learn more: https://go.microsoft.com/fwlink/?linkid=870924
Comment:
    Group management does not have the list of under 18 aged group member workers or uner 18 family of group member workers. This could be potentially done in year 1 with under 18 children of group members.
Reply:
    meike totally agree - have changed</t>
      </text>
    </comment>
    <comment ref="F70" authorId="2" shapeId="0" xr:uid="{6E9FE9EA-A14B-4934-808B-1A9E3C98243A}">
      <text>
        <t xml:space="preserve">[Threaded comment]
Your version of Excel allows you to read this threaded comment; however, any edits to it will get removed if the file is opened in a newer version of Excel. Learn more: https://go.microsoft.com/fwlink/?linkid=870924
Comment:
    question for internal inspection
</t>
      </text>
    </comment>
    <comment ref="F92" authorId="3" shapeId="0" xr:uid="{DAB26FE6-4FDB-4EB8-B49D-D6C21318F750}">
      <text>
        <t xml:space="preserve">[Threaded comment]
Your version of Excel allows you to read this threaded comment; however, any edits to it will get removed if the file is opened in a newer version of Excel. Learn more: https://go.microsoft.com/fwlink/?linkid=870924
Comment:
    do we need to specify what is 'significant'?
</t>
      </text>
    </comment>
    <comment ref="H128" authorId="4" shapeId="0" xr:uid="{FD94C455-077A-4296-B815-6804B40ABE96}">
      <text>
        <t xml:space="preserve">[Threaded comment]
Your version of Excel allows you to read this threaded comment; however, any edits to it will get removed if the file is opened in a newer version of Excel. Learn more: https://go.microsoft.com/fwlink/?linkid=870924
Comment:
    All for now. But once the CC risk/impact screening has been automated and included only countries that fall into med or high risk categories need to fulfil these criteria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tc={731662C4-3BAE-4579-9757-A78E50AC4883}</author>
  </authors>
  <commentList>
    <comment ref="G5" authorId="0" shapeId="0" xr:uid="{731662C4-3BAE-4579-9757-A78E50AC4883}">
      <text>
        <t>[Threaded comment]
Your version of Excel allows you to read this threaded comment; however, any edits to it will get removed if the file is opened in a newer version of Excel. Learn more: https://go.microsoft.com/fwlink/?linkid=870924
Comment:
    FYI, it's the same as "question" in Chinese</t>
      </text>
    </comment>
  </commentList>
</comments>
</file>

<file path=xl/sharedStrings.xml><?xml version="1.0" encoding="utf-8"?>
<sst xmlns="http://schemas.openxmlformats.org/spreadsheetml/2006/main" count="4085" uniqueCount="1291">
  <si>
    <t>Score</t>
  </si>
  <si>
    <t>Level</t>
  </si>
  <si>
    <t>¬</t>
  </si>
  <si>
    <t>¬¬</t>
  </si>
  <si>
    <t>¬¬¬</t>
  </si>
  <si>
    <t>Question</t>
  </si>
  <si>
    <t>Requirements in standard</t>
  </si>
  <si>
    <t>Which CH type does this apply to?</t>
  </si>
  <si>
    <t>Other variables</t>
  </si>
  <si>
    <t>Issue</t>
  </si>
  <si>
    <t>Mitigation self-assessment – risk questions</t>
  </si>
  <si>
    <t>Answer parameter</t>
  </si>
  <si>
    <t xml:space="preserve">Country/sector  risk context applicability </t>
  </si>
  <si>
    <t xml:space="preserve">Mitigation actions to be included in the Management Plan </t>
  </si>
  <si>
    <t>Comments</t>
  </si>
  <si>
    <t>Management</t>
  </si>
  <si>
    <t>Group Certification</t>
  </si>
  <si>
    <t>Deforestation/ Native vegetation</t>
  </si>
  <si>
    <t>Do you expect production sites of group members to be shifting or expanding?</t>
  </si>
  <si>
    <t>no</t>
  </si>
  <si>
    <t xml:space="preserve">All </t>
  </si>
  <si>
    <t>No additional action needed</t>
  </si>
  <si>
    <t xml:space="preserve">Yes </t>
  </si>
  <si>
    <t>All</t>
  </si>
  <si>
    <t>Ensure that producers and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</si>
  <si>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
RR: I think it is good to keep, to assess the risks of expanding to new areas</t>
  </si>
  <si>
    <t>Large</t>
  </si>
  <si>
    <t xml:space="preserve">Are production sites shifting or expanding? </t>
  </si>
  <si>
    <t>Ensure that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</si>
  <si>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t>
  </si>
  <si>
    <t>1.8 Traceability</t>
  </si>
  <si>
    <t>Intermediaries</t>
  </si>
  <si>
    <t>Do you/will you make use of intermediaries and/or subcontractors* in your supply chain?</t>
  </si>
  <si>
    <t>yes</t>
  </si>
  <si>
    <t>Set up a clear traceability flow, that includes the documented and physical traceability rules for all actors in your supply chain (farmers, subcontractors, intermediary, processing units, transport, collection centers, management etc.).
Train all actors on your traceability procedure. This includes the intermediaries and/or subcontractors.
Monitor traceability and record keeping at all actors.  
Monitoring intermediaries especially during the harvest period. For monitoring, verify calibration of scales and record keeping at intermediaries and cross-check with information of sales from a sample of producers.</t>
  </si>
  <si>
    <t xml:space="preserve">
Set up a clear traceability flow, that includes the documented and physical traceability rules for all actors in your supply chain (farmers, processing units, transport, collection centers, management etc.).
Train all actors on your traceability procedure.
Monitor traceability and record keeping at all actors.  
</t>
  </si>
  <si>
    <t>Subcontractors</t>
  </si>
  <si>
    <t>Do you/will you make use of subcontractors* in your supply chain?</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</si>
  <si>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For subcontractors, verifying if all subcontractors comply with the traceability procedure and all requirements in the standard that apply to them is part of the self-assessment.
</t>
  </si>
  <si>
    <t>No</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</si>
  <si>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t>
  </si>
  <si>
    <t>Record keeping</t>
  </si>
  <si>
    <t>Do you expect farmers to have difficulties keeping (traceability) records?</t>
  </si>
  <si>
    <t>Include administrion/keeping of receipts in training plan.
The group supports the farmer to keep the receipts at the same place (ex: plastic folder)
Put up signs to encourage farmers to keep receipts
Monitor keeping of receipts</t>
  </si>
  <si>
    <t>AP: Do we mean records or receipts that they receive from the buying station/group? In the standard, farmers are not requested to keep records so not sure if 'record books' is needed.
If receipt, then 
- the group needs to find a system for the farmer to keep them at the same place (ex: plastic folder)
- remove the term 'record' to align with the standard and avoid confusion
Changed</t>
  </si>
  <si>
    <t>Product separation</t>
  </si>
  <si>
    <t>Do you/will you only handle RA certified product and only buy from RA certified producers?</t>
  </si>
  <si>
    <t>No further actions needed (apart from actions on compliance with the standard)</t>
  </si>
  <si>
    <t>Implement a system for identifying the products originating from certified producers by means of physical or visual identification and in the tracebaility documents (receipts, registry, etc.).
Example of visual identification can be tags on the bags during the product transportation and storage</t>
  </si>
  <si>
    <t>Do group members have access to different market outlets / different buyers for their certifiers product?</t>
  </si>
  <si>
    <t xml:space="preserve">Information on harvested volumes based on deliveries might not be reliable, therefore, put a system in place to get information on harvested volumes (this can be done by asking  producers directly through out the year or during internal inspections).
 Collect the information on harvested volume throughout the year (monthly basis) instead of once a year during internal inspections
</t>
  </si>
  <si>
    <t>AP: I would focus the mitigation action on getting the information on harvested volume through out the year (monthly basis) instead of once a year during internal inspections
Changed</t>
  </si>
  <si>
    <t>Anneke: how can you reduce this risk?</t>
  </si>
  <si>
    <t>Do group members often rely on farm operators to manage their farm?</t>
  </si>
  <si>
    <t>all</t>
  </si>
  <si>
    <t>Guarantee that the farm manager is the same year after year through the internal inspections and that they are aware of the traceability requirements. 
Check if farm operator also manages non-certified farms and if so, encourage to include them in the certified group as well. 
Always invite the farm operator to trainings (on traceability and other topics)</t>
  </si>
  <si>
    <t>AP: mitigation action could be to always invite the farm operator to trainings (on traceability and other topics), unless already in the standard
Changed</t>
  </si>
  <si>
    <t>Anneke: not the right place to put it in the risk assessment?</t>
  </si>
  <si>
    <t>Productivity &amp; profitability</t>
  </si>
  <si>
    <t>Optimum yield</t>
  </si>
  <si>
    <t>Is the average yield of the certified crop of the group members at or above the average yield for the crop in your country?</t>
  </si>
  <si>
    <t>Yes</t>
  </si>
  <si>
    <t>AP: is a definition of 'optimum yield' needed?
RR: Changed the formulation of the question</t>
  </si>
  <si>
    <t>Optmimum yield</t>
  </si>
  <si>
    <t>No/Don't know</t>
  </si>
  <si>
    <t>Train staff to recognise &amp; prioritise production constraints in field 
Identify the main productivity constraints in the field
Establish trials and business model farms to showcase impact of rejuvenation, fertilisation and good pest and disease control</t>
  </si>
  <si>
    <t>AP: production or productivity constraints?
RR: productivity, so also costs of production</t>
  </si>
  <si>
    <t>Access to inputs and knowledge</t>
  </si>
  <si>
    <t>Do all group members have access to agricultural inputs and adequate knowledge to optimize productivity?</t>
  </si>
  <si>
    <t>Identify the main needs among group members regarding inputs and knowledge.
Support group members with training on finance, business management and understanding production costs and net income (self-selected requirement 1.4.5)
If needed, facilitate accesss to financial services (e.g. loans for farm investments) (self-selected requirement 1.4.5)</t>
  </si>
  <si>
    <t>Living income</t>
  </si>
  <si>
    <t>Do you estimate that all group members earn a decent income with the production of the certified crop?</t>
  </si>
  <si>
    <t>Assess the total net income for a representative sample of group member households, using the Living Income benchmark (self-selected requirement 1.9.6)
Support group members with training on finance, business management and understanding production costs and net income (self-selected requirement 1.4.5)
If needed, facilitate accesss to financial services (e.g. loans for farm investments) (self-selected requirement 1.4.5)
Support group members to make informed decisions on income diversification strategies, e.g. other income generating activities, product upgrading (self-selected requirement 1.4.6)</t>
  </si>
  <si>
    <t>Farming practices</t>
  </si>
  <si>
    <t>2.6 Agrochemical management</t>
  </si>
  <si>
    <t>Pesticides use</t>
  </si>
  <si>
    <t>Use of prohibited agrochemicals</t>
  </si>
  <si>
    <t xml:space="preserve">Review the Agrochemicals Rainforest Alliance Prohibited List : 
Is it common practice in the region to use one or more of the agrochemicals from the Rainforest Alliance Prohibited List, including on the non-certified crops on the farm? </t>
  </si>
  <si>
    <t xml:space="preserve">In case use of banned pesticide use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</si>
  <si>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AP: I would separate the 2 questions, answering a Yes/No is confusing here.  
Changed</t>
  </si>
  <si>
    <t xml:space="preserve">Review the Agrochemicals Rainforest Alliance Prohibited List : 
do you use one or more of the agrochemicals from the Rainforest Alliance Prohibited List, including on the non-certified crops on the farm? </t>
  </si>
  <si>
    <t>In case use of prohibited pesticide use is found during the external audit, the CB may issue a non-certification. Farms that have used pesticides agrochemicals for the harvest to be certified cannot be included in the certification and have to wait for the next harvest cycle to apply again. If you haven't, then ensure ban of use of prohibited agrochemicals by implementing:
Get rid of all prohibited agrochemicals prohibited agrochemicals, and which ones those are. 
Staff training on the risk of using highly hazardous agrochemicals.
Verify use of prohibited agrochemicals in internal inspections. 
Monitoring of use of agrochemicals during application period.</t>
  </si>
  <si>
    <t>If you are certified by other standards, are there any RA banned agrochemicals that are not banned under these other standards?</t>
  </si>
  <si>
    <t xml:space="preserve">In case use of prohibited pesticide is found during the external audit, the CB may issue a non-certification. To avoid this, include in your management plan:
Group member training on the ban of the use of prohibited agrochemicals, and which ones those are. 
Group members training on the risk of using highly hazardous agrochemicals.
Verify use of prohibited agrochemicals in internal inspections. 
Monitoring of use of agrochemicals during application period.
Set up system to collect stocks of prohibited agrochemicals from the group members.
Note: farmers that have used prohibited agrochemicals for the harvest to be certified cannot be included in the certification and have to wait for the next harvest cycle to apply again. </t>
  </si>
  <si>
    <t>If you are certified by other standards, are there any Rainforest Alliance prohibited agrochemicals that are not banned under these other standards?</t>
  </si>
  <si>
    <t>In case use of prohibited pesticide use is found during the external audit, the CB may issue a non-certification. Farms that have used prohibited agrochemicals for the harvest to be certified cannot be included in the certification and have to wait for the next harvest cycle to apply again. If you haven't, then ensure ban of use of prohibited agrochemicals by implementing:
Get rid of all prohibited agrochemicals.
Staff training on the ban of the use of prohibited agrochemicals, and which ones those are. 
Staff training on the risk of using highly hazardous agrochemicals.
Verify use of prohibited agrochemicals in internal inspections. 
Monitoring of use of agrochemicals during application period.</t>
  </si>
  <si>
    <t>Amount of pesticide applications</t>
  </si>
  <si>
    <t>Is it common practice that producers firstly try biological, physical, and other non-chemical control methods for pest control before using agrochemicals?</t>
  </si>
  <si>
    <t xml:space="preserve">Pay special attention to compliance with chapter 2.5 of the Agricultural Standard. In case needed, contact a local university or extension service for development of the Integrated Pest Management procedure. Identify sources for the purchase of lower toxicity agrochemicals as well as non-chemical pest control products.
Make sure all members have the necessary knowledge and skills to apply Integrated Pest Management.
Train members on record keeping.
Monitor use of agrochemicals and application of IPM procedure by group members (including record keeping), during application time. 
</t>
  </si>
  <si>
    <t>Use of PPE</t>
  </si>
  <si>
    <t xml:space="preserve">
Is it common practice that group members or their workers use Personal Protective Equipment (PPE) for application of agrochemicals? </t>
  </si>
  <si>
    <t>AP: don't use the abbreviation PPE but the entire words
I would rephrase 'Is it common practice that workers of group members use PPE for application of agrochemicals? ' to 'Is it common practice that group members or their workers use PPE for application of agrochemicals? 
Changed</t>
  </si>
  <si>
    <t>Ensure availability of sufficient PPE for all those applying agrochemicals.
Develop and implement management policies on the correct use of PPE.
Make sure all those applying agrochemicals are trained on correct application of the agrochemicals and PPE.
Group members trained on the risk of using highly hazardous agrochemicals.
Explore the option of developing spray teams to replace agrochemical application by individual group members.
Monitor the use of PPEs during application time.</t>
  </si>
  <si>
    <t xml:space="preserve">AP: Remove the part 'for group', this question will only populate for group certification
Why 'training on banned agrochemicals' as a mitigation measure for this point? 
Changed </t>
  </si>
  <si>
    <t>Are all workers spraying agrochemicals using the correct  Personal Protective Equipment (PPE) at all times when they apply agrochemicals?</t>
  </si>
  <si>
    <t xml:space="preserve">No </t>
  </si>
  <si>
    <t>Make an assessment among the workers on the reasons for not using PPE. 
Use the outcomes of this assessment to define the measures.
Develop and implement management policies on the correct use of PPE.
Make sure all those applying agrochemicals are trained on correct application of the agrochemicals and PPE.
Ensure availability of sufficient PPE for all those applying agrochemicals.
Monitor the use of PPEs during application time.</t>
  </si>
  <si>
    <t>2.4 Soil conservation</t>
  </si>
  <si>
    <t>Erosion</t>
  </si>
  <si>
    <t>Are there any areas that have a slope steeper than 1m rise over 3m run over an area &gt;0.1ha?</t>
  </si>
  <si>
    <t>Implement measures to protect against erosion, including planting of native groundcover, contour planting, living barriers and drainage/dewatering systems.</t>
  </si>
  <si>
    <t xml:space="preserve">Make sure no gully forming is happening and that organic top layer is not washed </t>
  </si>
  <si>
    <t>Waterlogging</t>
  </si>
  <si>
    <t>Are there any areas within the farm / group member farms with long periods of standing water after rain?</t>
  </si>
  <si>
    <t>Implement measures to improve drainage through physical measures, digging drainage trenches, or improving soil structure to increase the soil’s potential to take up water and store it</t>
  </si>
  <si>
    <t>Is high ground water level a problem in certain areas?</t>
  </si>
  <si>
    <t>Assess whether the area is suitable for crop cultivation and consider what crops are suitable for these areas. 
In some cases: improve drainage and/or conserve protective vegetation</t>
  </si>
  <si>
    <t>Drought</t>
  </si>
  <si>
    <t>Is drought (becoming) a limiting factor for crop production?</t>
  </si>
  <si>
    <t xml:space="preserve">Keep soil covered to reduce evapotransperation.                                                
Assure deep-rooting crops are used.                                                                         
Consider mixed cropping, preferable with shrub / tree crops 
Provide shade
When irrigating: assure water losses are minimised and check if lime/salt crusts are found in upper layer. If so, consult a soil institute.                                                                                                      </t>
  </si>
  <si>
    <t>ALl</t>
  </si>
  <si>
    <t xml:space="preserve">Make sure soil structure is conserved to avoid compaction </t>
  </si>
  <si>
    <t>Working Conditions</t>
  </si>
  <si>
    <t>1.5 Grievance mechanism</t>
  </si>
  <si>
    <t>Grievance Mechanism</t>
  </si>
  <si>
    <t>Is information about the grievance mechanism and the assess and address committee visible and accessible to all workers?</t>
  </si>
  <si>
    <t>Check &amp; update public display regularly to make sure information is still correct, visible and accessible to all; including languages of local and temporary staff</t>
  </si>
  <si>
    <t xml:space="preserve">Grievance Mechanism </t>
  </si>
  <si>
    <t>Ensure that producers and workers have access to practical information in their language about how and where they can access the grievance mechanism and the assess and address committee when they have a grievance that they want to be resolved.</t>
  </si>
  <si>
    <t>3.1 A&amp;A</t>
  </si>
  <si>
    <t xml:space="preserve">Equal opportunities &amp; prevention of discrimination </t>
  </si>
  <si>
    <t xml:space="preserve">Are any of the following populations present on or near the farm or group:
- Migrant workers (foreign or from within the country)
- Specific ethnic minorities (any ethnicities which are not the largest ethnicity within the workforce)
-Indigenous people (where applicable)
-People that do not speak the dominant language in the country &amp; region </t>
  </si>
  <si>
    <t>Assess whether members of these populations are working on the farm or contracted by group members.
Make sure that group and farm management is aware of the kind of populations that are present and registers their specifics: kind of population, number (estimation), language and other where relevant</t>
  </si>
  <si>
    <t>Do hiring procedures follow rules and regulations to prevent discriminatory practices?</t>
  </si>
  <si>
    <t>Make sure all job vacancies are announced widely, in appropriate languages</t>
  </si>
  <si>
    <t>Workplace Violence and Harassment prevention</t>
  </si>
  <si>
    <t xml:space="preserve">Has the management taken any targeted action to prevent violence and harassment (including sexual harassment)? </t>
  </si>
  <si>
    <t xml:space="preserve">Workplace Violence and Harassment </t>
  </si>
  <si>
    <t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</si>
  <si>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Age verification</t>
  </si>
  <si>
    <t>Is there a risk that farm group members are not validating hired workers' ages at the time they are appointed?</t>
  </si>
  <si>
    <t>Check with internal inspections the small farms' workers registration on year of birth</t>
  </si>
  <si>
    <t>1) Communicate to all farmers that have hired workers, how to verify the age of all new hires at the workplace, including those supplied by labour providers. 
2) Verification of age should be based on identity documents, school and medical records or other verifiable forms of identification proof. 
3) Check with internal inspection the data in the workers list</t>
  </si>
  <si>
    <t>Does the site require proof of age and retain documentation when hiring workers?</t>
  </si>
  <si>
    <t>Medium &amp; High
According to RA risk maps on Child Labor</t>
  </si>
  <si>
    <t xml:space="preserve">Conduct a review once per year to verify that there are identity documents on file for all workers under the age of 18; </t>
  </si>
  <si>
    <t>AP:'Country/sector risk context applicability' =&gt;  specify that we are using the child labor risk maps (not visible for the producer but needed for technology)</t>
  </si>
  <si>
    <t>Low</t>
  </si>
  <si>
    <t>1) Verify the ages of all young workers on site while respecting children’s protection and privacy rights 
2) Develop and implement a system to verify the identity and age of all new hires at the workplace, including those supplied by labour providers. 
3) Ensure the system bases its decisions on verifiable forms of identification proof, including identity documents, school and medical records. Include in the age verification system school enrolment &amp; status. 
4) Ensure information about age from which children can work and circumstances under which are clearly communicated to staff and workers.</t>
  </si>
  <si>
    <t xml:space="preserve">                     </t>
  </si>
  <si>
    <t>Hazardous work</t>
  </si>
  <si>
    <t>Has the group management listed any tasks, processes or other working conditions that could be hazardous to young workers?</t>
  </si>
  <si>
    <t xml:space="preserve">Low </t>
  </si>
  <si>
    <t>Communicate this list to all group members that hire young workers</t>
  </si>
  <si>
    <t>List the tasks and processes that involve hazardous working conditions ; communicate this to all group members</t>
  </si>
  <si>
    <t>1) List the hazardous tasks / processes. 
2) Communicate this list to all group members and; 
3) through training and child labor monitoring, ensure members are aware that workers younger than 18 cannot perform these hazardous tasks. 
4) check with internal inspections</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</si>
  <si>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</si>
  <si>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Farm has formally registered workers aged under the age of 18</t>
  </si>
  <si>
    <t xml:space="preserve">Has the farm management listed any tasks, processes or other working conditions taking place on the farm that could be hazardous to young workers? </t>
  </si>
  <si>
    <t xml:space="preserve">List the hazardous tasks / processes and ensure all supervisors are aware that workers younger than 18 cannot perform these. </t>
  </si>
  <si>
    <t>AP: 'Farm has formally registered workers aged under the age of 18' is part of the profile completion 1 (or do we expect the producer to answer that in the risk assessment tool)?
RR: Is that indeed included in profile completion 1? I would not agree to put it in profile completion, since this can change at any time...</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</si>
  <si>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</si>
  <si>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2) Review the list every season to ensure list is up to date with national law and policy  
3) Conduct a health and safety review/risk assessment of all major farm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</si>
  <si>
    <t>Education</t>
  </si>
  <si>
    <t>Is there a risk that school-going aged children of group staff, or group members, or children of workers, do not attend school within a safe walking / traveling distance? (Use the map of the group area to assess this)</t>
  </si>
  <si>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</si>
  <si>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AP: why not group members' children? 
Changed</t>
  </si>
  <si>
    <t xml:space="preserve">Education </t>
  </si>
  <si>
    <t>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</si>
  <si>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Families living on-site</t>
  </si>
  <si>
    <t xml:space="preserve">Are children living on-site and of school-going age going to school within safe walking distance or at reasonable traveling distance using safe transport? </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</si>
  <si>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t>
  </si>
  <si>
    <t>AP: is 'Families living on-site?' part of profile completion 1 (or do we expect the producer to answer that in the risk assessment tool)?
RR: Yes, so only if they indicated this with YES in the profile completion 1, this question appears in the risk assessment</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</si>
  <si>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t>
  </si>
  <si>
    <t xml:space="preserve">Coordinate with the local school and request to be informed should any of the children living on site drop out or attend very irregularly [ensure this process is aligned with national law on data protection] </t>
  </si>
  <si>
    <t xml:space="preserve">Family workers </t>
  </si>
  <si>
    <t xml:space="preserve">Is there a risk that under-18s perform work on the farm?
</t>
  </si>
  <si>
    <t>Set up child labour monitoring process 
1)Appoint member of staff to supervise the work of all under 18s registered as working on the farm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t>
  </si>
  <si>
    <t>Supervisors and workers are informed about policy of hiring young workers, including the age from which children can be hired individually, in accordance with the Rainforest Alliance Standard as well as the national law.</t>
  </si>
  <si>
    <t>Appoint child labor monitors [sufficient to provide an effective degree of coverage and visibility across farm] to maintain oversight over children’s working, health and school attendance patterns and to maintain awareness of the group child labor policy across inspectors, farmers, young worker supervisors and hired workers themselves.</t>
  </si>
  <si>
    <t>Inform supervisors and workers about policy of hiring young workers, including the age from which children can be hired individually, in accordance with the Rainforest Alliance Standard as well as the national law.</t>
  </si>
  <si>
    <t>Is there a risk that under-18s perform work on any of the farms within the group?</t>
  </si>
  <si>
    <t>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t>
  </si>
  <si>
    <t>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 supervisors and hired workers themselves.</t>
  </si>
  <si>
    <t>Labour providers</t>
  </si>
  <si>
    <t>Is it likely that group members use labour providers to recruit workers?</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</si>
  <si>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groups members are working (if any) and under what conditions. </t>
  </si>
  <si>
    <t>Medium &amp; High
According to RA risk maps on Forced Labor</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</si>
  <si>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 members are working (if any) and under what conditions.
 4. Verify whether the workers recruited through labor providers are treated equally with other workers and provided the same information about their protections under the RA standard. </t>
  </si>
  <si>
    <t>Does the farm/group management  use labour providers to recruit any workers?</t>
  </si>
  <si>
    <t xml:space="preserve">yes </t>
  </si>
  <si>
    <t>1. Make sure that the labor providers used are licensed or certified by the appropriate government authority, if one exists.</t>
  </si>
  <si>
    <t>1. Ensure that farms have written contracts with each labor provider, requiring that labor providers abide by RA worker protection standards. 
2. When possible, farms should directly contract workers who are recruited by labor providers. 
3. For workers whose direct employer is a labor provider, check the Assess &amp; Address monitoring system periodically with some of these workers to ensure that their pay, working conditions, etc. are as promised by the labor provider. 
4. Make sure that the workers recruited through labor providers are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</si>
  <si>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Wage payment practices</t>
  </si>
  <si>
    <t>Is it likely that group members pay their workers by volume/piece rate?</t>
  </si>
  <si>
    <t>Training/awareness raising of group members on how to assure that workers receive a fair payment</t>
  </si>
  <si>
    <t>Are workers paid by volume/piece rate?</t>
  </si>
  <si>
    <t xml:space="preserve">1. Farm-group management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Ensure that personnel responsible for wage payment are correctly trained in calculations and requirements. </t>
  </si>
  <si>
    <t xml:space="preserve">Freedom of movement </t>
  </si>
  <si>
    <t>Are there security guards on the farm?</t>
  </si>
  <si>
    <t>1.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3. Train security guards on rights of workers, eg that workers living on the farm have the right of movement on and off the farm outside working hours.</t>
  </si>
  <si>
    <t>AP: (I am not a specialist but) reading the mitigation measures, it seems that if the answer is Yes, they are in an illegal situation (restricting freedom of movement)??
Changed question and included other measure</t>
  </si>
  <si>
    <t>Prison/military labor</t>
  </si>
  <si>
    <t>Are any workers recruited/provided to the farm/group by military or prison officials?</t>
  </si>
  <si>
    <t>1. Military officials mobilizing military personnel to perform agricultural labor is a form of forced labor.  Make sure that farms do not utilize this type of labor.
2. Enusre that any prisoners working on the farm have freely provided their consent to work. 
3. Ensure that prison labors are treated the same as all other workers with respect to contracts, pay, working conditions, and all other worker protections in the RA standard.</t>
  </si>
  <si>
    <t>Deposit or document retention</t>
  </si>
  <si>
    <t>Do workers give any money (such as deposits) or documents (such as passports) to farm management or labor providers?</t>
  </si>
  <si>
    <t>1. Enusre that workers are not required to pay any type of deposit or provide any personal document to management, other than to confirm identity at the time of hiring.
2. In instances where workers prefer to provide documents or other belongings to management for safe keeping, ensure that workers have permanent, unrestricted access to these locations.</t>
  </si>
  <si>
    <t>1.6 Gender</t>
  </si>
  <si>
    <t xml:space="preserve">Gender Commitment from Leadership </t>
  </si>
  <si>
    <t>Has the group/farm management already been taking actions to address gender and/or women empowerment for at least more than a year?</t>
  </si>
  <si>
    <t>Continue the actions</t>
  </si>
  <si>
    <t>Formulate a policy on gender equality and women’s empowerment to be shared with the rest of the group.
Group/farm management to take a training course on gender, for example the RA gender training module on line. 
Stakeholder mapping of gender related organizations that could help to incorporate gender within group</t>
  </si>
  <si>
    <t>Female representation in group</t>
  </si>
  <si>
    <t xml:space="preserve">Are female members representing at least 25%  of the total number of group members? </t>
  </si>
  <si>
    <t>AP: this is already in the standard. I would put 'no action'
Changed</t>
  </si>
  <si>
    <t xml:space="preserve">Keep record of group members per gender 
Make an assessment of the reasons why female membership is limited, by interviewing female members and non members and consulting the policy on membership and document those. </t>
  </si>
  <si>
    <t>Representation in higher level functions</t>
  </si>
  <si>
    <t>Are women currently equally represented (in relation to the total % of female members or workers) amongst trainers, supervisors, management staff and/or other high level functions within the group or farm management?</t>
  </si>
  <si>
    <t>AP: same here, records of staff per gender is in the standard
Changed</t>
  </si>
  <si>
    <t>Keep records of all staff positions per gender and type of position 
Establish a minimum quota for female trainers, supervisors, management staff and other high level functions.  (For groups or farms with more than 50% of female members or workers, the female representation should at least be 50%, be doesn't need to be higher than 50%)
Organize training targeted at female farmers or workers that is needed to be eligible as a trainer, supervisor or other high level function 
Make sure job announcements reach male AND female farmers and workers and that job requirements are achievable for female farmers and workers
Give training to management staff involved in recruitment on unconscious bias and methodologies to prevent gender based discriminatory practices</t>
  </si>
  <si>
    <t>Female farmers participation in trainings</t>
  </si>
  <si>
    <t>Are female workers/group members currently equally participating (compared to the total % of female members or workers)  in trainings?</t>
  </si>
  <si>
    <t>Keep records of training participants per gender and monitor the continuity of the equal participation of female workers and members</t>
  </si>
  <si>
    <t>Female farmers particication in trainings</t>
  </si>
  <si>
    <t>Keep records of training participants per gender
Check with female members and workers what are the potential hindrances of their participation in trainings
Conduct trainings at days/times/locations where women can easily attend and send personal invitations</t>
  </si>
  <si>
    <t>3.4 Living Wage</t>
  </si>
  <si>
    <t>Payment of Living Wage</t>
  </si>
  <si>
    <t>Does the farm management keep records of the data that need to be inserted in the Rainforest Alliance Salary Matrix Tool? Data that need to be inserted are:  type of unit against which payments are made, overtime payments, bonus payments, payments in kind, etc. These data need to be specified per type of worker, and per gender.</t>
  </si>
  <si>
    <t>No further actions needed as a preparation to assess the total remunerations of workers against the Living Wage benchmark (3.4.1).</t>
  </si>
  <si>
    <t>To be checked. 
The more detailed questions on the LW assessment should be included in the guidance for the LW tool
AP: this means that the producer needs to receive the living wage tool before to answer that question (keep in mind for certification process)
RR: I agree. Maybe we should leave this out for now. It is mainly an assessment of the feasiblity to work with the LW tool....</t>
  </si>
  <si>
    <t>Set up a system for collecting the necessary data about piece-rate payments (if applicable), additional financial payments(over-time wor, bonuses); additional in-kind benefits provided to workers (food donations, health care services, housing); disaggregated by types of workers, and gender, to be able to assess the total remuneration of workers against the LW benchmark (3.4.1)</t>
  </si>
  <si>
    <t>3.7 Housing</t>
  </si>
  <si>
    <t>Are there any variations in the climate regime or high labor intensive periods that would require you to take adaptive measures in the housing conditions provided to the workers?</t>
  </si>
  <si>
    <t>For climate reasons:  check the risks for flooding, leakages, heat, etc. of the housing. Take measures to improve.
For amount of labor coming in: check if there is enough space for all workers, is there enough ventilation; is there sufficient separation of housing by gender. Take the measures to improve</t>
  </si>
  <si>
    <t>Environment</t>
  </si>
  <si>
    <t>4.1.3 / 4.1.4 HCV assessment</t>
  </si>
  <si>
    <t>HCVA</t>
  </si>
  <si>
    <t>Is the farm located closer than 5 km to an Intact Forest Landscape?</t>
  </si>
  <si>
    <t xml:space="preserve">List all activities by farmers (and any resident staff) that involve tree felling, clearing or burning of vegetation, cattle-grazing, and hunting/collection in the wider landscape outside the farm, and stop or redirect any activity that may degrade the structure or species composition of an IFL. </t>
  </si>
  <si>
    <t xml:space="preserve">
RR: For groups this should be part of the improvement, year 3, since HCV assessment is an improvement for groups. Or do we change this as a core for groups as well? </t>
  </si>
  <si>
    <t>AP: 'intact forest landscape' ? Makes it confusing if we are using terms that are not part of the standard - RR: needs to be in, because this is the HCV risk assessment part</t>
  </si>
  <si>
    <t>Is the farm  located in or closer than 2 km to a designated Protected Area (PA), a Key Biodiversity Area (KBA), a Ramsar site or a UNESCO World Heritage site</t>
  </si>
  <si>
    <t>Make sure the main conservation attributes of the area are not threatened, i.e. the values for which the area has been protected or classified as a PA, KBA or Ramsar site</t>
  </si>
  <si>
    <t>AP: Makes it confusing if we are using terms that are not part of the standard RR: needs to be in, because this is the HCV risk assment part</t>
  </si>
  <si>
    <t xml:space="preserve">Do local communities have any legal or customary rights on the farm? </t>
  </si>
  <si>
    <t>a) Map local community land uses on the farm in a participatory and inclusive way with the affected community; 
b) Identify and mitigate any direct and indirect impacts from farming activities on these resources, or on habitat that support these resources;
c) Formalise agreements with communities on the use and management of such areas using Free, Prior and Informed Consent principles, and document the process.</t>
  </si>
  <si>
    <t>Do you use communal lands for purposes related to production or processing of the certified crop, e.g. timber collection?</t>
  </si>
  <si>
    <t>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t>
  </si>
  <si>
    <t xml:space="preserve"> larger than 10,000 hectares</t>
  </si>
  <si>
    <t>Have you answered yes to questions on Intact Forst Landscapes (IFL), Key Biodiversity Areas (KBAs) (etc.) or customary rights of communities?</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</si>
  <si>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(covers basic needs of indigenous and local people which are supplied by natural_x000D_
ecosystems) , develop your management and monitoring plan in collaboration with the affected communities.</t>
  </si>
  <si>
    <t xml:space="preserve">Can this be automatized? We know the size, and the answers to the previous questions. Henriette: We know the size, but we don't necessarily know the answer to the previous questions, as it will not be automized, right?
</t>
  </si>
  <si>
    <t>AP: I wouldn't use any abbreviation in this tool
Changed</t>
  </si>
  <si>
    <t xml:space="preserve">4.2 Conservation and enhancement of natural ecoystems and native Vegetation </t>
  </si>
  <si>
    <t>multiple areas of natural ecosystem</t>
  </si>
  <si>
    <t>Ecosystem Connectivity</t>
  </si>
  <si>
    <t xml:space="preserve">Are the areas of natural ecosystem and natural vegetation cover connected by landscape corridors? </t>
  </si>
  <si>
    <t>Plan to connect existing ecosystem fragments with habitat or landscape corridors. 
Maintain and enhance buffer zones around existing ecosystem fragments to prevent encroachment of farm activities and enforce agrochemical "non-application zones".</t>
  </si>
  <si>
    <t>AP: 
- is 'multiple areas of natural ecosystem' part of profile completion 1 (or do we expect the producer to answer that in the risk assessment tool)?
- do we mean Areas of natural ecosystems within the group members' property? If not, I don't see how the mitigation measure is possible for a group</t>
  </si>
  <si>
    <t>natural  vegetation</t>
  </si>
  <si>
    <t xml:space="preserve">Do you expect all on-farm natural ecosystems, including hedges, tree lines, riparian buffers, and forest, to contain locally adapted vegetation? </t>
  </si>
  <si>
    <t>Maintain existing natural vegetation; Ensure that the total farm area with natural vegetation meets the criteria in 4.2.2-4.2.6</t>
  </si>
  <si>
    <t>Change native into natural?</t>
  </si>
  <si>
    <t>Don't know</t>
  </si>
  <si>
    <t xml:space="preserve">Investigate whether all on-farm natural ecosystems, including hedges, tree lines, riparian buffers, and forest, contain locally adapted vegetation. If not identify appropriate species that can be planted to increase the proportion of natural vegetation in on-farm natural ecosystems including forests, riparian buffers, hedges, and tree lines. </t>
  </si>
  <si>
    <t>natural vegetation</t>
  </si>
  <si>
    <t xml:space="preserve">Identify appropriate natural species that can be planted to increase the proportion of natural vegetation in on-farm natural ecosystems including forests, riparian buffers, hedges, and tree lines. </t>
  </si>
  <si>
    <t>Please select the natural eco-systems that you have on your farm: on-site forest, on-site wetlands, on-farm grassland/rangeland or non-natural desert,  permanently fallow land, multiple areas of natural ecosystem.</t>
  </si>
  <si>
    <t>Drop down with multiplpe answers possible</t>
  </si>
  <si>
    <t>Determines if next questions apply</t>
  </si>
  <si>
    <t>Group</t>
  </si>
  <si>
    <t>Please select the natural eco-systems that you expect to be on the geographical area of your sites and group members: on-site forest, on-site wetlands, on-site grassland/rangeland or non-natural desert,  permanently fallow land, multiple areas of natural ecosystem.</t>
  </si>
  <si>
    <t>On-site forest</t>
  </si>
  <si>
    <t>Forests</t>
  </si>
  <si>
    <t xml:space="preserve">Does the forest resemble natural forest in terms of canopy cover, forest strata, and the presence of vines or lianas? See document titiled Guidance on Implementing 4.1-4.3 for more information on measuring forest quality.
</t>
  </si>
  <si>
    <t>AP: is 'on site forest' a data part of profile completion 1 (or do we expect the producer to answer that in the risk assessment tool)?</t>
  </si>
  <si>
    <t>Plan to manage canopy cover, forest strata, and presence of vines or lianas (e.g., by creating openings, planting additional species, and restricting harvesting or grazing as neccessary) to facilitate natural forest regeneration and growth. See document titled Guidance on Implementing 4.1-4.3 for more details on managing on-farm forests.</t>
  </si>
  <si>
    <t>"Are there on-site forests, and do these resemble natural forests…"</t>
  </si>
  <si>
    <t xml:space="preserve"> on-farm wetlands</t>
  </si>
  <si>
    <t>Waterways, Water Sources, and Wetlands</t>
  </si>
  <si>
    <t xml:space="preserve">Do wetlands store or convey flood waters at any time of the year?
</t>
  </si>
  <si>
    <t>Plan to delineate and manage wetland and active floodplain, and ensure that production or processing activities do not encroach into the floodplain</t>
  </si>
  <si>
    <t>on-farm wetlands</t>
  </si>
  <si>
    <t>AP: is 'on farm wetland' part of profile completion 1 (or do we expect the producer to answer that in the risk assessment tool)?</t>
  </si>
  <si>
    <t>on-farm grassland/rangeland or non-natural desert</t>
  </si>
  <si>
    <t>Grassland, Rangeland, and Non-natural Desert</t>
  </si>
  <si>
    <t>Do grassland/rangeland or non-natural desert areas contain large bare areas that are at risk of eroding into nearby waterways?</t>
  </si>
  <si>
    <t>Plant additional native groundcover (grasses, shrubs, trees) and implement measures to protect against erosion.</t>
  </si>
  <si>
    <t>AP: is 'on-farm grassland/rangeland or non-natural desert' part of profile completion 1 (or do we expect the producer to answer that in the risk assessment tool)?</t>
  </si>
  <si>
    <t>Monitor the area for erosion and implement erosion control measures as neccessary. Conserve and enhance any existing native vegetation.</t>
  </si>
  <si>
    <t xml:space="preserve"> permanently fallow land</t>
  </si>
  <si>
    <t>Fallow Land</t>
  </si>
  <si>
    <t xml:space="preserve">Are trees regenerating naturally on permanently fallow land?
</t>
  </si>
  <si>
    <t>AP: is 'permanentlhy fallow land' part of profile completion 1 (or do we expect the producer to answer that in the risk assessment tool)?</t>
  </si>
  <si>
    <t>permanently fallow land</t>
  </si>
  <si>
    <t xml:space="preserve">Re-vegetate fallow land by planting native grass, shrub, and tree species in accordance with an appropriate successional regime </t>
  </si>
  <si>
    <t xml:space="preserve">Climate Change </t>
  </si>
  <si>
    <t>Climate change risks</t>
  </si>
  <si>
    <t>Are management, supervisors, and/or technical staff trained in assessing the risks and impacts that climate change poses to livelihoods and production systems?</t>
  </si>
  <si>
    <t>Training/awareness raising on climate change risks and their impacts on agricultural production systems and livelihoods more broadly.</t>
  </si>
  <si>
    <t>Have management, supervisors, and/or technical staff identified the most significant climate change threats/risks/impacts (current and projected) on livelihood resources and farming systems?</t>
  </si>
  <si>
    <t>Carry out the RA climate change risk assesment to identify and describe the most significant climate risks based on RA CC risk assessment tool.
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</si>
  <si>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Link with the CCA risk assessment tool</t>
  </si>
  <si>
    <t>`</t>
  </si>
  <si>
    <t xml:space="preserve">Do management, supervisors, and /or technical staff have access to relevant climate change information, skills and services to develop and employ adaptation strategies?  </t>
  </si>
  <si>
    <t>Awareness raising about available information to improve adaptive capacity and resilience, early warning systems, support tools and importance of equal rights to access resources.</t>
  </si>
  <si>
    <t>Are emergency measures to deal with extreme weather events and their potential impacts (i.e. evacuation plan) developed and in place?</t>
  </si>
  <si>
    <t>Based on risk map and where appicable develop an emergency response plan for household and/wider community locations e.g. households located on steep slopes at risk of landslides.</t>
  </si>
  <si>
    <t>Suggested additional questions on productivity and profitability</t>
  </si>
  <si>
    <t>1.1</t>
  </si>
  <si>
    <t>Initial Risk Assessment</t>
  </si>
  <si>
    <t>Initial GAP assessment</t>
  </si>
  <si>
    <t xml:space="preserve">GAP assessment: the GAP assessment is an assessment of the GAPs between the current state of a Certificate Holder (estate or group) and the requirements of the Rainforest Allianca. This assessment is based on the Rainforest Alliance standard. This assessment is not mandatory, however will help you identify the areas that need to be worked on and the amount of work needed still to be ready for the certification audit. </t>
  </si>
  <si>
    <t>Self Assessment</t>
  </si>
  <si>
    <t>Mitigation Actions</t>
  </si>
  <si>
    <t>Chapter</t>
  </si>
  <si>
    <t>Theme</t>
  </si>
  <si>
    <t xml:space="preserve">Which farmers does this apply to? </t>
  </si>
  <si>
    <t>Question applicable to (Group Management, medium/large estate management, group member during internal inspections)</t>
  </si>
  <si>
    <t>A. Management.</t>
  </si>
  <si>
    <t>Traceability</t>
  </si>
  <si>
    <t>All farm businesses</t>
  </si>
  <si>
    <t xml:space="preserve">Traceability procedure </t>
  </si>
  <si>
    <t>Do you/will you make use of intermediaries/subcontractors* in your supply chain?</t>
  </si>
  <si>
    <t>Set up a clear traceability flow, that includes the documented and physical traceability rules for all actors (subcontractors/intermediary, processing units, CH management etc.).
Train all actors on your traceability procedure.
Monitor traceability and record keeping at intermediaries/subcontractors (during the harvest period). (Part of the Internal inspection (TBD))</t>
  </si>
  <si>
    <t>Set up a clear traceability flow, that includes the documented and physical traceability rules for all actors (farmer, collection centers, CH management).</t>
  </si>
  <si>
    <t>B. Farming Practices</t>
  </si>
  <si>
    <t>Inputs</t>
  </si>
  <si>
    <t>Review the Rainforest Alliance list of banned agrochemicals. Do you use one or more of the agrochemicals from the pesticide watchlist?</t>
  </si>
  <si>
    <t>Set up an IPM.</t>
  </si>
  <si>
    <t>(RR:) Are you applying pesticides more than XX times per year? (Define per crop what is an expected number of times to apply pesticides per year)</t>
  </si>
  <si>
    <t>Define strategy to reduce use of pesticides. Stress use of PPE. High risk for MRL.</t>
  </si>
  <si>
    <t>4. Environment</t>
  </si>
  <si>
    <t>Steep Slopes</t>
  </si>
  <si>
    <t>Are there any areas that have a slope greater than 1m rise over 3m run over an area &gt;0.1ha?</t>
  </si>
  <si>
    <t>Implement measures to protect against erosion, including planting of native groundcover.</t>
  </si>
  <si>
    <t>No further action</t>
  </si>
  <si>
    <r>
      <t xml:space="preserve">C. Working Conditions </t>
    </r>
    <r>
      <rPr>
        <b/>
        <sz val="12"/>
        <color rgb="FFFF0000"/>
        <rFont val="Calibri"/>
        <family val="2"/>
        <scheme val="minor"/>
      </rPr>
      <t>(</t>
    </r>
    <r>
      <rPr>
        <b/>
        <sz val="12"/>
        <color rgb="FFFFC000"/>
        <rFont val="Calibri"/>
        <family val="2"/>
        <scheme val="minor"/>
      </rPr>
      <t>social chapter or "workers and communities" which was our proposal)</t>
    </r>
  </si>
  <si>
    <t xml:space="preserve">General </t>
  </si>
  <si>
    <t xml:space="preserve">There are 20 or more employees engaged at any point during the growing season </t>
  </si>
  <si>
    <t>Structure</t>
  </si>
  <si>
    <t>Does the farm have a trained committee/person in charge of the work around Assess and Address within the RA Standard? Is there a  trained Grievance Committee (criterion 1.5)? Is there a trained Gender Committee (1.6)?</t>
  </si>
  <si>
    <t xml:space="preserve">No further action </t>
  </si>
  <si>
    <t>No [to any]</t>
  </si>
  <si>
    <t xml:space="preserve">all </t>
  </si>
  <si>
    <t>Committee/person are (s)elected and committee set up; they participate in the A&amp;A online training module / gender online training module and / or grievance mechanism training module as applicable ensuring all committees are set up and trained.</t>
  </si>
  <si>
    <t>Skills/ capabilities</t>
  </si>
  <si>
    <t>Have supervisors and management experience / knowledge on dealing with cases of  child labour, forced labour, discrimination and workplace violence/harassment?</t>
  </si>
  <si>
    <t>No further actions</t>
  </si>
  <si>
    <t>Have supervisors and management experience / knowledge in dealing with cases of  child labour, forced labour, discrimination and workplace violence/harassment?</t>
  </si>
  <si>
    <t xml:space="preserve">Management representatives / supervisors undergo training on assess and address topics  </t>
  </si>
  <si>
    <t>Public communication about Grievance Mechanism and Assess and Address Committee and its responsibilities</t>
  </si>
  <si>
    <t>Discrimination</t>
  </si>
  <si>
    <t>Prevention of discrimination</t>
  </si>
  <si>
    <t>- Make sure all job vacancies are announced widely, in appropriate languages</t>
  </si>
  <si>
    <t>Medium, High</t>
  </si>
  <si>
    <t>- Conduct in-person training of managers and supervisors on unconscious bias and on avoiding any kind of discriminatory decision in relation to hiring, working conditions, pay, benefits, training, promotion, termination, redundancy
- develop procedures to prevent discrimination during hiring, between others: organize job interviews with more than one interviewer, preferibly of different genders; widespread announcement of job vacancies in appropriate languages; job description should not exclude certain groups of people</t>
  </si>
  <si>
    <t xml:space="preserve">Discrimination </t>
  </si>
  <si>
    <r>
      <t xml:space="preserve">If any of the following groups are present at the farm, have you taken actions to fairly represent them amongst management and supervisory staff? These groups could include: 
</t>
    </r>
    <r>
      <rPr>
        <strike/>
        <sz val="10"/>
        <color theme="1"/>
        <rFont val="Calibri"/>
        <family val="2"/>
        <scheme val="minor"/>
      </rPr>
      <t>-Women -</t>
    </r>
    <r>
      <rPr>
        <sz val="10"/>
        <color theme="1"/>
        <rFont val="Calibri"/>
        <family val="2"/>
        <scheme val="minor"/>
      </rPr>
      <t xml:space="preserve">&gt;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</si>
  <si>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xml:space="preserve">If any of the following groups are present at the farm, have you taken actions to fairly represent them amongst management and supervisory staff? These groups could include: 
-Women -&gt; will go to gender requirement
-Migrants (foreign or from within the country)
- Specific ethnic minority groups (any ethnicities which are not the largest ethnicity within the workforce)
-Indigenous groups (where applicable)
-Groups whose members do not speak the dominant language in the country &amp; region </t>
  </si>
  <si>
    <t>publish vacancies for management and supervisory functions in a language(s) and in places accessible for all</t>
  </si>
  <si>
    <r>
      <t>If any of the following groups are present at the farm, have you taken actions to fairly represent them amongst management and supervisory staff? These groups could include: 
-</t>
    </r>
    <r>
      <rPr>
        <strike/>
        <sz val="10"/>
        <color theme="1"/>
        <rFont val="Calibri"/>
        <family val="2"/>
        <scheme val="minor"/>
      </rPr>
      <t xml:space="preserve">Women -&gt;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</si>
  <si>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include unconscious bias and other anti discriminatory practices in the training and awareness raising of staff and management as required in 3.1.1 AND
- publish vacancies for management and supervisory functions in a language(s) and in places accessible for all</t>
  </si>
  <si>
    <t>Has management taken any targeted action to prevent workplace violence and harassment (including sexual harassment)?</t>
  </si>
  <si>
    <t>- do a risk scan of the workplace that will identify high risk areas (e.g. dark corridors, sections where people work on their own, etc.)</t>
  </si>
  <si>
    <t xml:space="preserve">Has management taken any targeted action to prevent workplace violence and harassment (including sexual harassment)? </t>
  </si>
  <si>
    <t xml:space="preserve"> Implement at least one of the following measures:
- Training for supervisors, safety guards and other staff in direct contact with workers on respectful behavior and concepts of workplace violence and harassment
- training of workers on the topic on respectful behavior and concepts of workplace violence and harassment
- do a risk scan of the workplace that will identify high risk areas and define actions to make them safer (e.g. dark corridors, sections where people work on their own, etc.)
Please note: in most cases workplace violence and harassment will relate to experiences faced by women. However risks are also faced by men. Ensure your answers cover risks in relation to all workers regardless of gender.</t>
  </si>
  <si>
    <t>Child labour</t>
  </si>
  <si>
    <t>High</t>
  </si>
  <si>
    <t xml:space="preserve">1) Conduct a review once per year to verify that there are identity documents on file for all workers under the age of 18; </t>
  </si>
  <si>
    <t>Lower, Med</t>
  </si>
  <si>
    <t>1) In line with core requirement 1.2.2, for hired young workers (15 - 17 years), the registry contains:
•	housing address
•	Name and address of parent(s) or legal guardian(s)
•	School registration
•	Type of work or tasks
•	The number of daily and weekly working hours.                                               2) Develop and implement a system to verify the identity and age of all new hires at the workplace, including those supplied by labour providers. Ensure the system bases its decisions on verifiable forms of identification proof. Include in the system school enrolment &amp; status. 3) Ensure information about age from which children can work and circumstances under which are clearly communicated to staff and workers.</t>
  </si>
  <si>
    <t>Verify the ages of all young workers on site while respecting children’s protection and privacy rights (see basic risk assessment)</t>
  </si>
  <si>
    <t xml:space="preserve">Have you listed any tasks, processes or other working conditions taking place on your farm that could be hazardous to young workers? </t>
  </si>
  <si>
    <t>Yes, please list</t>
  </si>
  <si>
    <t xml:space="preserve">Lower </t>
  </si>
  <si>
    <t xml:space="preserve">List the hazardous tasks/processes </t>
  </si>
  <si>
    <t xml:space="preserve">High </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</si>
  <si>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</si>
  <si>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Med, High</t>
  </si>
  <si>
    <t xml:space="preserve">In addition to above (row 46): 
1) Conduct a health and safety review/risk assessment of all major field activities to identify the major hazards, plus proposed steps to remove or reduce exposure for young workers [e.g. remove dangers of machinery, sharp tools, harmful substances, work at height, carrying heavy loads and workign at night ]. 3) Ensure all supervisors are aware of the hazardous tasks list and which tasks children are allowed to perform. 4) conduct awareness with your workers, especially those working in teams with young workers, about what tasks children are allowed to perform and from which age
</t>
  </si>
  <si>
    <t>Farm has formally registered workers aged under the age of 19</t>
  </si>
  <si>
    <t>Is the company / site taking any steps to protect under 18 year old workers / children of group members from  conducting hazardous tasks?</t>
  </si>
  <si>
    <t>Please list the steps; In addition to steps outlined in row 45, develop and implement Child Labor Monitoring System in accordance with A&amp;A Monitoring Guidance and steps outlined in row 56</t>
  </si>
  <si>
    <t>Farm has formally registered workers aged under the age of 20</t>
  </si>
  <si>
    <t>low</t>
  </si>
  <si>
    <t>Please list the steps</t>
  </si>
  <si>
    <t>Farm has formally registered workers aged under the age of 21</t>
  </si>
  <si>
    <t>In addition to steps outlined in row 46 and 47, set up child labor monitoring system in accordance with steps outlined in row 56 and Assess and Address monitoring guidance</t>
  </si>
  <si>
    <t>Farm has formally registered workers aged under the age of 22</t>
  </si>
  <si>
    <t>no further steps (beyond those outlined in row 46 and 47)</t>
  </si>
  <si>
    <t>Under 18s are employed, or there are workers with families living on the estate</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</si>
  <si>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 set up child labor monitoring system in accordance with Monitoring Guidance and steps outline in row 56</t>
  </si>
  <si>
    <t>Low, Medium</t>
  </si>
  <si>
    <t>High, Medium</t>
  </si>
  <si>
    <r>
      <t xml:space="preserve">Do workers bring their own children to the farm (to live or work)? </t>
    </r>
    <r>
      <rPr>
        <sz val="10"/>
        <color rgb="FFFF0000"/>
        <rFont val="Calibri"/>
        <family val="2"/>
        <scheme val="minor"/>
      </rPr>
      <t xml:space="preserve"> </t>
    </r>
  </si>
  <si>
    <t>Set up child labour monitoring process
1)Appoint  member of staff to supervise the work of all under 18s registered as working on the farm. 
2) Develop a process to record for each worker under the age of 18 a) their work designation for the week b) the expected hours of the work for that week  c) the specific location/section of the farm where they will work d) the name of the supervisor responsible for them.
3)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4) Follow the RA Remediation tool when removing children from child labor, ensuring care is taken to minimise damage to families when they miss out on income.</t>
  </si>
  <si>
    <t>Do workers bring their own children to the farm (to live or work)?</t>
  </si>
  <si>
    <t>Workers are informed about policy of hiring young workers, including the age from which children can be hired individually, in accordance with the Rainforest Alliance Standard as well as the national law.</t>
  </si>
  <si>
    <t>Workers are informed about policy of hiring young workers, including the age from which children can be hired individually, in accordance with the Rainforest Alliance Standard as well as the national law. Assess and Address Committee conducts periodic visits to randomly selected sections of the farm in order to verify that all workers -particularly those who visibly look under the age of 18 - are registered and on the company payroll</t>
  </si>
  <si>
    <t>Lower</t>
  </si>
  <si>
    <t xml:space="preserve">Forced labour </t>
  </si>
  <si>
    <t>All workplaces</t>
  </si>
  <si>
    <t>Farm management</t>
  </si>
  <si>
    <t>Does the farm use labour providers to recruit any workers?</t>
  </si>
  <si>
    <t xml:space="preserve">1. Farm must ensure that any labor providers used are licensed or certified by the appropriate government authority, if one exists.
</t>
  </si>
  <si>
    <t>1. Farms must have written contracts with each labor provider, requiring that labor providers abide by RA worker protection standards.
2. When possible, farms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</si>
  <si>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No further action.</t>
  </si>
  <si>
    <t>1. Farms must ensure that workers have written or verbal contracts in place according to requirement 3.3.1.
2. When calculated by volume, workers' pay must equal at least the minimum wage based on a 48-hour working week or national legal working hours limit.
3. Deductions from wages for costs such as employer-provided housing or food must only be taken with workers' consent.
4. Workers must be paid at least monthly.
5. Workers must be provided pay slips showing hours worked (regular and overtime) and/or volume produced, calculation of wages and deductions, and wages paid.</t>
  </si>
  <si>
    <t>1. Management should confirm that personnel responsible for wage payment are correctly trained in calculations and requirements.
2. Management should make available personnel who speak the appropriate languages to explain/answer workers' questions about wage calculations and pay slips.
3. Management should assign responsibility to a member of staff to conduct a periodic review of pay records to identify instances of underpayment, delayed payment, and other inconsistencies.</t>
  </si>
  <si>
    <t>Are security guards present on the farm/group premises?</t>
  </si>
  <si>
    <t xml:space="preserve">1. Farms must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t>
  </si>
  <si>
    <t>1. The Assess &amp; Address monitoring system, working with other committees such as the Gender Committee, should periodically check with workers to see if they feel threatened by security guards.</t>
  </si>
  <si>
    <r>
      <t xml:space="preserve">Non-local workers are included among the workforce 
</t>
    </r>
    <r>
      <rPr>
        <sz val="10"/>
        <color rgb="FFFF0000"/>
        <rFont val="Calibri"/>
        <family val="2"/>
        <scheme val="minor"/>
      </rPr>
      <t>How will we know this; is it a question in the registry?</t>
    </r>
  </si>
  <si>
    <t>Are any workers recruited/provided to the farm by military or prison officials?</t>
  </si>
  <si>
    <t>No further actions.</t>
  </si>
  <si>
    <t>1. Military officials mobilizing military personnel to perform agricultural labor is a form of forced labor.  Farms must not utilize this type of labor.
2. Farms must ensure that any prisoners working on the farm have freely provided their consent to work. 
3. Prison labor must be treated the same as all other workers with respect to contracts, pay, working conditions, and all other worker protections in the RA standard.</t>
  </si>
  <si>
    <t>1. The Assess &amp; Address monitoring system should periodically check with prison laborers to ensure they are receiving the same treatment as other workers.</t>
  </si>
  <si>
    <t>1. Farms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</si>
  <si>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management must ensure that workers have permanent, unrestricted access to these locations.</t>
  </si>
  <si>
    <t>Living Wage</t>
  </si>
  <si>
    <t>Group management; medium/large estate management</t>
  </si>
  <si>
    <t>Does the business have a constant production level or are there peaks of production over a year (high and low production seasons)?</t>
  </si>
  <si>
    <t>If No, the business needs to set in place a system to start collecting the necessary data about types of workers.</t>
  </si>
  <si>
    <t>If there were variations in production levels during the year, what is the number of months per year with average production, high peaks, and low peaks?</t>
  </si>
  <si>
    <t>N/A</t>
  </si>
  <si>
    <t>See above.</t>
  </si>
  <si>
    <t>Does your business hav a  piece-rate payments or periods of time, or a combination
of both type of structure?</t>
  </si>
  <si>
    <t>Yes/No</t>
  </si>
  <si>
    <t>If No, the business needs to set in place a system for collecting the necessary data about types of workers.</t>
  </si>
  <si>
    <t>What is the difference between this question and the question in row 82?</t>
  </si>
  <si>
    <r>
      <t xml:space="preserve">Do you know what is the total number of men and women who occupy each type of position (averaged throughout the year)? </t>
    </r>
    <r>
      <rPr>
        <sz val="10"/>
        <color rgb="FF000000"/>
        <rFont val="Calibri"/>
        <family val="2"/>
      </rPr>
      <t>-&gt; to gender</t>
    </r>
  </si>
  <si>
    <t>If no, business sets a system in place to collect gender disaggregated data on type of positions.</t>
  </si>
  <si>
    <t xml:space="preserve">Align with the gender questions. </t>
  </si>
  <si>
    <t>Do you keep record of the type of unit against which payments are made?  For example, the units for positions with piece-rate; payment schemes could be hectares, linear meters, production volume (e.g., boxes, kilograms), and others. For other positions, the unit of payment may be hour, day, week, or month.</t>
  </si>
  <si>
    <t>If No, business sets a system in place to collect data for the type of unit against which payments are made for all major types of workers.</t>
  </si>
  <si>
    <t>Does the farm collect data on the amount paid in local currency per unit worked for each type of position in the form of values based on gross wages paid per unit?</t>
  </si>
  <si>
    <t>Can the farm calculate the Average number of units that are worked in a day for each type of position (for high, low, and average periods, if applicable)?</t>
  </si>
  <si>
    <t>What do you want to achieve with this one? Is it that management should have records on payments?</t>
  </si>
  <si>
    <t>Does the farm collect data on Average hours per day worked for each type of position (for high, low, and average periods, if applicable)?</t>
  </si>
  <si>
    <t>Does the farm collect data on Average hours per week worked for each type of position (for high, low, and average periods, if applicable)</t>
  </si>
  <si>
    <t>Does the farm collect data on Average amount of monthly bonuses granted for each type of position if bonuses for performance or quality that depend directly on the worker exist?</t>
  </si>
  <si>
    <t>Does your company provide subsidizedor donated food services to workers?</t>
  </si>
  <si>
    <t>Does your company provide subsidized or donated food services to workers?</t>
  </si>
  <si>
    <t>As the living wage benchmark reports do not stipulate a specific amount for transportation from home to the workplace and vice versa, there is no explicit reference value for this benefit, so the average monthly amount paid by_x000D_
the company to provide this service to each worker is included in the analysis</t>
  </si>
  <si>
    <t>Does your company provide donated health care services to workers? Does the medical service provided by the company cover all medical consultation expenses not covered by
public health entities?</t>
  </si>
  <si>
    <t>If the answer to all these questions is yes, then the reference amount associated with expenses for private medical services is factored into the calculations according to the living wage benchmark report for the area.</t>
  </si>
  <si>
    <t>Does your company donate packages of school supplies for the workers’ children?</t>
  </si>
  <si>
    <t xml:space="preserve">If the amount paid by the company for the purchase of school supplies is less than the reference value according to the living wage benchmark report for the area, the actual amount paid by the company (divided by 12 months) is included in the analysis. If the amount paid by the company is greater than the reference value according to the living wage benchmark report, it should be noted that the purchased items are in accordance with the official lists recommended by the relevant authorities (e.g., ministries of education). </t>
  </si>
  <si>
    <t xml:space="preserve">Does your company provide family housing for its workers?_x000D_
 </t>
  </si>
  <si>
    <t>If Yes, only family homes provided by the company that comply with decent housing standards are included. The reference value for renting a decent home in the area is included in the Matrix. If the company covers the costs associated with maintenance
and public services, then the reference values for for renting a decent home in the_x000D_
area is included in the Salary Matrix tool.</t>
  </si>
  <si>
    <t>Overlap</t>
  </si>
  <si>
    <t>Gender</t>
  </si>
  <si>
    <t>Gender Training for Leadership</t>
  </si>
  <si>
    <t>Have management, supervisors and/or internal inspectors been trained in the past year on gender equality?</t>
  </si>
  <si>
    <t xml:space="preserve">Train management, supervisors, internal inspectors annually on issues related to gender equality and women’s empowerment (maternity leave, sexual harassment…), AND/OR
train management, supervisors, internal inspectors on gender bias in hiring, promotion, and employee engagement, AND/OR
make gender-related trainings (e.g. sexual harassment, discrimination, gender equality or gender bias) a requirement for all management, supervisors, and internal inspectors
</t>
  </si>
  <si>
    <t>Has management undertaken significant action in the past to address gender equality and/or women empowerment?</t>
  </si>
  <si>
    <t xml:space="preserve">Formulation of a policy on gender equality and women’s empowerment which will be shared with the rest of the workers AND/OR
Stakeholder mapping of gender related (human rights) organizations that could support addressing gender within workers, AND/OR
Ensure that management and/or other high-level functions are accountable for meeting the gender plan targets
</t>
  </si>
  <si>
    <t>Are women currently represented significally in relation to their number amongst supervisors, management and other high level functions within the farm?</t>
  </si>
  <si>
    <t>-establish a minimum quota for female trainers, supervisors, management and other high level functions AND/OR
- organize professional training targeted at female workers to improve their opportunities for higher level jobs AND/OR
-make sure that job advertisement reach male AND female workers and that job requirements are achievable for female workers
- give in person training to management staff invovled in recruitment on unconscious bias and methodologies to prevent gender based discriminatory practices</t>
  </si>
  <si>
    <t>Do you know what is the total number of men and women who occupy each type of position (averaged throughout the year)?</t>
  </si>
  <si>
    <t>yes/no</t>
  </si>
  <si>
    <t>C. Environment</t>
  </si>
  <si>
    <t>Forests and Protected Areas 4.1</t>
  </si>
  <si>
    <t>Ensure that producers and workers know that native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</si>
  <si>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HCV</t>
  </si>
  <si>
    <t>Farmers that are within X km of a protected area</t>
  </si>
  <si>
    <t>High Conservation Value Areas (HCV)</t>
  </si>
  <si>
    <t>bla</t>
  </si>
  <si>
    <t>. Is the farm (or any farm in a group) located closer than 5 km to an Intact Forest Landscape?</t>
  </si>
  <si>
    <t>Yes/No --&gt; if yes --&gt;</t>
  </si>
  <si>
    <r>
      <t xml:space="preserve">List all activities by farmers (and any resident staff) that involve tree felling, clearing or burning of vegetation, cattle-grazing, and hunting/collection in the wider landscape outside the farm, </t>
    </r>
    <r>
      <rPr>
        <sz val="10"/>
        <color rgb="FFFF0000"/>
        <rFont val="Calibri"/>
        <family val="2"/>
        <scheme val="minor"/>
      </rPr>
      <t>and stop or redirect</t>
    </r>
    <r>
      <rPr>
        <sz val="10"/>
        <color theme="1"/>
        <rFont val="Calibri"/>
        <family val="2"/>
        <scheme val="minor"/>
      </rPr>
      <t xml:space="preserve"> any activity that may degrade the structure or species composition of an IFL. </t>
    </r>
  </si>
  <si>
    <t xml:space="preserve">TIFFANY: this is not MVP for geosaptial analysis, focus is on deforestation and PA </t>
  </si>
  <si>
    <t>Is the farm (or any farm in a group) located in or closer than 2 km to a designated Protected Area (PA), a Key Biodiversity Area (KBA), a Ramsar site or a UNESCO World Heritage site</t>
  </si>
  <si>
    <t>•	respect the borders and integrity of the area;
•	comply with all applicable legal requirements and provisions – general national legislation related to PAs and their buffer zones as well as any specific regulations for the area; 
•	do not threaten the main conservation attributes of the area, i.e. the values for which the area has been protected or classified as a PA, KBA or Ramsar site</t>
  </si>
  <si>
    <t>Do you use communal lands for purposes related to farming, e.g. cattle grazing, timber collection, or hunting?</t>
  </si>
  <si>
    <t>a) Identify and describe all current or planned practices related with farming, including for the certified crops, livestock, construction, etc that use resources from communal lands; 
b) Evaluate if farming-associated activities impact on the vegetation structure or on the community’s land-uses;
c) Seek ways to reduce negative impacts and avoid relying on the resources of communal lands when expanding or diversifying farming activities</t>
  </si>
  <si>
    <t>Is the farm, or farm group, larger than 10,000 hectares, and is the answer ‘Yes’ to questions 1, 2, or 3?</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</si>
  <si>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develop your management and monitoring plan in collaboration with the affected communities.</t>
  </si>
  <si>
    <t>Native Vegetation</t>
  </si>
  <si>
    <t xml:space="preserve">Native Vegetation </t>
  </si>
  <si>
    <t xml:space="preserve">Do all on-farm natural ecosystems, including hedges, tree lines, riparian buffers, and forest contain native vegetation? </t>
  </si>
  <si>
    <t>Maintain existing native vegetation; Ensure that the total farm area with native vegetation meets the criteria in 4.2.2-4.2.6</t>
  </si>
  <si>
    <t xml:space="preserve">Identify appropriate native species that can be planted to increase the proportion of native vegetation in on-farm natural ecosystems including forests, riparian buffers, hedges, and tree lines. </t>
  </si>
  <si>
    <t>Natural Ecosystems</t>
  </si>
  <si>
    <t>All CHs with on-farm forest</t>
  </si>
  <si>
    <t>Does the forest resemble natural forest in terms of canopy cover, forest strata, and the presence of vines or lianas? See document titiled Guidance on Implementing 4.1-4.3 for more information on measuring forest quality.</t>
  </si>
  <si>
    <t>All CHs with on-farm wetlands</t>
  </si>
  <si>
    <t>Do wetlands store or convey flood waters at any time of the year?</t>
  </si>
  <si>
    <t>All CHs with on-farm grassland/rangeland or non-natural desert</t>
  </si>
  <si>
    <t xml:space="preserve">Do grassland/rangeland or non-natural desert areas contain large bare areas that are at risk of eroding into nearby waterways? </t>
  </si>
  <si>
    <t>All CHs with permanently fallow land</t>
  </si>
  <si>
    <t>Are trees regenerating naturally on permanently fallow land?</t>
  </si>
  <si>
    <t>All CHs with multiple areas of natural ecosystem</t>
  </si>
  <si>
    <t>Are the areas of natural ecosystem connected by landscape corridors?</t>
  </si>
  <si>
    <t>Plan to connect existing ecosystem fragments with habitat or landscape corridors. Maintain and enhance buffer zones around existing ecosystem fragments to prevent encroachment of farm activities and enforce agrochemical "non-application zones".</t>
  </si>
  <si>
    <t>Deforestation/conversion</t>
  </si>
  <si>
    <t>Harvesting in Forests</t>
  </si>
  <si>
    <t>Is there any harvesting of forestry products, including wood and non-timber forestry products, from natural ecosystems on the group of farms?</t>
  </si>
  <si>
    <t>Describe the harvesting activities and include a plan for sustainable continuation of these practices. Identify any potential threats to the quality or spatial extent of the natural ecosystems resulting from harvesting practices.</t>
  </si>
  <si>
    <t>Are producers aware of the risks and impacts that climate change poses to livelihoods and production systems?</t>
  </si>
  <si>
    <t>Yes/No --&gt; if no --&gt;</t>
  </si>
  <si>
    <t>Awareness raising on climate change risks and their impacts on agriculutral production systems and livelihoods more broadly.</t>
  </si>
  <si>
    <t>Have producers identified the most significant climate change threats/risks/impacts (current and projected) on livelihood resources and farming systems?</t>
  </si>
  <si>
    <t>a) Carry out a climate change risk assesment to identify and describe the most significant cimate risks based on RA CC risk assessment tool.</t>
  </si>
  <si>
    <t>Does a risk managament plan exist and have the identified risks and impacts (current and projected) been taken into account?</t>
  </si>
  <si>
    <t>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</si>
  <si>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 xml:space="preserve">Do producers have access to relevant climate change information, skills and services to develop and employ adaptation strategies?  </t>
  </si>
  <si>
    <r>
      <rPr>
        <b/>
        <sz val="10"/>
        <color theme="1"/>
        <rFont val="Calibri"/>
        <family val="2"/>
        <scheme val="minor"/>
      </rPr>
      <t>Initial Risk Assessment</t>
    </r>
    <r>
      <rPr>
        <sz val="10"/>
        <color theme="1"/>
        <rFont val="Calibri"/>
        <family val="2"/>
        <scheme val="minor"/>
      </rPr>
      <t>: the initial risk assessment is a set of questions a group or estate management shall answer before implementation of the certification program in order to have an indication on topics that require special attendion during planning and implementation of the program. E.g. topics that need to be covered in the trainings, topics that require special attention during internal inspections etc. 
-What topics do we want to include in the initial risk assessment? 
-Who can provide the questions per topic?</t>
    </r>
  </si>
  <si>
    <t>Requirement</t>
  </si>
  <si>
    <t>Feeds into: internal inspections</t>
  </si>
  <si>
    <t>High/Medium/Low</t>
  </si>
  <si>
    <t>Feeds into: management plan</t>
  </si>
  <si>
    <t>Level 0</t>
  </si>
  <si>
    <t>Level 1</t>
  </si>
  <si>
    <t>Level 2</t>
  </si>
  <si>
    <t>Level 3</t>
  </si>
  <si>
    <r>
      <t xml:space="preserve">(1.3.5) Management conducts a risk assessment in relation to the criteria in this standard for their group/farm at least every three years, including at least the risks associated with:
</t>
    </r>
    <r>
      <rPr>
        <b/>
        <sz val="10"/>
        <color rgb="FFFF0000"/>
        <rFont val="Calibri"/>
        <family val="2"/>
        <scheme val="minor"/>
      </rPr>
      <t>-Traceability</t>
    </r>
    <r>
      <rPr>
        <b/>
        <sz val="10"/>
        <color theme="1"/>
        <rFont val="Calibri"/>
        <family val="2"/>
        <scheme val="minor"/>
      </rPr>
      <t xml:space="preserve">
- Social risks including child labor, forced labor and workplace harassment and violence
- Agrochemicals management
- Deforestation and biodiversity loss
- Economic fluctuations or shocks 
- Climate change, extreme weather, environmental hazards</t>
    </r>
  </si>
  <si>
    <t>(1.3.1) An internal inspection system is in place to assess compliance of group members with the Rainforest Alliance standard. 
...
- consecutive years:
     - scope of inspection is based on risk assessment and on previous inspections</t>
  </si>
  <si>
    <r>
      <t xml:space="preserve">(1.4.1) Management makes a management plan, describing improvement areas, actions to be taken, services to be delivered and usage of Premium. The management plan is based on at least, but not limited to, </t>
    </r>
    <r>
      <rPr>
        <b/>
        <sz val="10"/>
        <color rgb="FFFF0000"/>
        <rFont val="Calibri"/>
        <family val="2"/>
        <scheme val="minor"/>
      </rPr>
      <t xml:space="preserve">the internal inspection </t>
    </r>
    <r>
      <rPr>
        <b/>
        <sz val="10"/>
        <color theme="1"/>
        <rFont val="Calibri"/>
        <family val="2"/>
        <scheme val="minor"/>
      </rPr>
      <t>(1.3.1) and risk assessment (1.3.5). Actions are implemented, monitored, and documented. The management plan is updated at least every three years.</t>
    </r>
  </si>
  <si>
    <t>No PDCA: Lack of documentation (processes and policies). No structure or formalized organization.</t>
  </si>
  <si>
    <t>Reactive, but documented (PDCA): Documentation exists with an informal structure implementing the processes and policies. Implementation occurs in reaction to the system, as no planning was taken into account when policies and process were developed.</t>
  </si>
  <si>
    <t>Proactive (PDCA): Formal documentation and structure to implement policies and processes, stakeholder involvement and planning has been involved during the development of the policies and processes. Post-implementation, there was a lack of evaluation and learning.</t>
  </si>
  <si>
    <t>Continuous improvement (PDCA): Formal documentation and structure to implement policies and processes, stakeholder involvement and planning has been involved during the development of the policies and processes. Post-implementation, activities were checked, evaluated and monitored to ensure that learning and improvement takes place.</t>
  </si>
  <si>
    <t>This page has:</t>
  </si>
  <si>
    <t>A. Management (see capacity assessment tool?)</t>
  </si>
  <si>
    <t>Topic</t>
  </si>
  <si>
    <t>Question applicable to (Group Managemet, medium/large estate management, group member during internal inspections)</t>
  </si>
  <si>
    <t>If yes, should show in Mitigation Actions</t>
  </si>
  <si>
    <t>Supporting documents /  evidence:</t>
  </si>
  <si>
    <t>Selection</t>
  </si>
  <si>
    <t>Weighted</t>
  </si>
  <si>
    <t>Maximum</t>
  </si>
  <si>
    <t>A.</t>
  </si>
  <si>
    <t>Group management capacity</t>
  </si>
  <si>
    <t>Economic fluctuations or shocks</t>
  </si>
  <si>
    <t>CH management</t>
  </si>
  <si>
    <t>Do you/will you make use of intermediaries in your supply chain?</t>
  </si>
  <si>
    <t xml:space="preserve">Set up a clear traceability flow, that includes the documented and physical traceability rules for all actors (farmer, intermediary, CH management).
Train the intermediaries on traceability.
Monitor traicability and record keeping at intermediaries (during the harvest period). </t>
  </si>
  <si>
    <t xml:space="preserve">B.  </t>
  </si>
  <si>
    <t>Agrochemical management</t>
  </si>
  <si>
    <t>Farm level</t>
  </si>
  <si>
    <t>Review the Rainforest Alliance list of banned agrochemicals. Is it common practice in the region to use one or more of the agrochemicals from the banned pesticide list?</t>
  </si>
  <si>
    <t xml:space="preserve">Group member training on the prohibition of the use of banned agrochemicals, and which ones those are. 
Include verification on use of banned agrochemicals in internal inspections. 
Monitoring of use of banned agrochemicals during application period. 
Note: farmers that have used banned agrochemicals for the harvest to be certified cannot be included in the certification and have to wait for the next harvest cycle to apply again. </t>
  </si>
  <si>
    <t>C. Working Conditions</t>
  </si>
  <si>
    <t xml:space="preserve">C.  </t>
  </si>
  <si>
    <t>Group members</t>
  </si>
  <si>
    <t>If you hire labor (beyond family labor), are any of the workers from historically discriminated groups (indigenous communities, minorities, lower castes etc.)?</t>
  </si>
  <si>
    <t>Ensure that all workers receive equal pay for jobs of equal value.
Ensure that all workers understand the working conditions if needed by explaining in their own language.</t>
  </si>
  <si>
    <t>Is it possible that any of the group members hires labor (beyond family labor), are any of the workers from historically discriminated groups (indigenous communities, minorities, lower castes etc.)?</t>
  </si>
  <si>
    <t>Do you have any female workers beyond family labor?</t>
  </si>
  <si>
    <t>Ensure that a registry is kept, also if they are casual workers, indicating their sex.
Ensure that they understand the working conditions, including remuneration level and other benefits, if needed by explaining in their own language.</t>
  </si>
  <si>
    <t>Is it possible that any of the group members hires any female workers beyond family labor?</t>
  </si>
  <si>
    <t>Forced Labor</t>
  </si>
  <si>
    <t>Is it possible that there migrant workers (including seasonal and temporary) working on any of the farms?</t>
  </si>
  <si>
    <t>Ensure that migrant workers have safe place to keep their identity and other important documents, which is accessible to them at all times.</t>
  </si>
  <si>
    <t>Is it possible that there are workers on any of the farms who were recruited by a third-party labor provider?</t>
  </si>
  <si>
    <t>Maintain records of which workers were recruited by which labor provider. 
Ensure that written contracts are in place between the farm/group and each labor provider, specifying that providers must abide by all Rainforest Alliance standards and that the workers they recruit must not pay any recruitment fees.
Ensure that workers are always paid their wages directly, not indirectly through a third party.</t>
  </si>
  <si>
    <t>Is it possible that workers on any of the farms have paid a recruitment fee to labor providers or other actors in the recruitment chain?</t>
  </si>
  <si>
    <t>In the hiring process, integrate a process to ask workers whether they hold any recruitment-related debt.</t>
  </si>
  <si>
    <t>Is it possible that any workers are lacking a written contract, or documented verbal agreement?</t>
  </si>
  <si>
    <t>Group members work towards signing direct contracts/verbal agreements with permanent workers and workers who are employed for more than 3 consecutive months.</t>
  </si>
  <si>
    <t>Is it possible that any workers are directly employed by labor providers (contract signed between worker and labor provider)?</t>
  </si>
  <si>
    <t>Do hired workers receive food, housing, and/or transportation provided by the farmer/group management?</t>
  </si>
  <si>
    <t>Ensure that workers' contracts/records of verbal agreements specify the in-kind benefits they will receive and specific cost deductions that will be taken for them.  In-kind benefits must be in accordance with national law, and never exceed 30% of the total remuneration.</t>
  </si>
  <si>
    <t>@Lennie: It would.  But isn't that OK?  If this tool helps a farmer identify an actual gap, it also helps the farmer remediate that gap.</t>
  </si>
  <si>
    <t>Eliminate any restrictions on workers' freedom of movement outside their working hours. Allow workers to maintain possession of their mobile phones and other communication devices.</t>
  </si>
  <si>
    <t>Do workers ever wait longer than 1 month to be paid?</t>
  </si>
  <si>
    <t>Ensure that workers are paid regularly at scheduled intervals, at least monthly. Payments must be documented with a pay slip or other suitable wage record to allow verification.</t>
  </si>
  <si>
    <t>Do workers ever receive advances or loans from the farm/group?</t>
  </si>
  <si>
    <t>Ensure that advances/loans amount to no more than 1-2 months' salary and that repayment terms are reasonable (no higher than prevailing market interest rates), documented, and agreed by both parties.</t>
  </si>
  <si>
    <t>Child Labor</t>
  </si>
  <si>
    <t>Is pre-school education and/or day care freely available for children in this community?</t>
  </si>
  <si>
    <t>Check if pre-school age children are taken on to farms and if so, if there is a safe place for them to be.</t>
  </si>
  <si>
    <t>Talk to parents and guardings about risk of children being on farms and work with farm owners and local organisations to find suitable and safe places for children to be when parent’s work.</t>
  </si>
  <si>
    <t>Does this community lack sufficient primary and secondary schools to educate all children?</t>
  </si>
  <si>
    <t>As a longer-term measure, engage with external actors to obtain support to improve school access.</t>
  </si>
  <si>
    <t>If there are schools in the community, do they charge any formal or informal fees to enroll children, or are there costs associated with education including books, uniform, transport, etc.?</t>
  </si>
  <si>
    <t>As a longer-term measure, engage with external actors to obtain support for children whose families cannot afford these costs.</t>
  </si>
  <si>
    <t>If schools are available in the community, do parents keep children home from school in order to work or do household tasks; and/or do older children drop out of school to work?</t>
  </si>
  <si>
    <t>Raise awareness among workers/members/families of the importance of sending children to school and the Rainforest Alliance requirement against child labor.</t>
  </si>
  <si>
    <t>Is it considered normal in this community for children to work in farming?</t>
  </si>
  <si>
    <t>Harassement and Violence</t>
  </si>
  <si>
    <t>If you hire labor (beyond family labor), are there female workers between them who work without the presence of their partner or another relative who work with male workers?</t>
  </si>
  <si>
    <t>Ensure that female workers work together, if possible, with a female supervisor.</t>
  </si>
  <si>
    <t>If you hire labor (beyond family labor), are there young workers (below 21) who work without the presence of a family member?</t>
  </si>
  <si>
    <t>Ensure that young workers work in a safe environment, in a group, if possible with a female supervisor.</t>
  </si>
  <si>
    <t>Do you have female and/or young workers amongst your hired labor (beyond family labor) who work in an isolated environment?</t>
  </si>
  <si>
    <t>Ensure that they work in groups with at least several women, if possible with a female supervisor.</t>
  </si>
  <si>
    <t>Have all supervisors been trained on appropriate behavior and the procedures that are in place to address inappropriate behavior towards other workers?</t>
  </si>
  <si>
    <t>Company supervisors are trained to use appropriate disciplinary techniques and procedures. A policy is in place to suspend or terminate supervisors who do not adhere to these techniques and procedures.</t>
  </si>
  <si>
    <t>Does the farm/group hire security guards to protect the premises?</t>
  </si>
  <si>
    <t>Ensure that workers are able to come and go from the farm without intimidation from security guards.  Train security guards on proper conduct including a prohibition on threats and bribery.</t>
  </si>
  <si>
    <t>Do workers lack awareness of how they can raise concerns about any labor abuses?</t>
  </si>
  <si>
    <t>Distribute information within the group/farm and/or conduct trainings for workers on the use and functioning of the grievance mechanism and the presence and functions of the pp/committee for human rights issues.</t>
  </si>
  <si>
    <t>Do workers/member farmers lack awareness of the concepts of discrimination, forced labor, child labor, and workplace harassment and violence and the difference between acceptable and unacceptable behavior.</t>
  </si>
  <si>
    <t>Inform workers in their own language on concepts, acceptable behavior, rights and procedures in place regarding the four topics.</t>
  </si>
  <si>
    <t>C.</t>
  </si>
  <si>
    <t>Will the gender plan elaborated with the outcomes of this assessment be incorporated in the general management plan?</t>
  </si>
  <si>
    <t>Share the outcomes of this gender analysis with group/farm management. Elaborate the gender plan in coordination with group/farm management and have it incorporated in the general management plan</t>
  </si>
  <si>
    <t>Ensure that progress of the gender plan will be frequently discussed in the management meetings</t>
  </si>
  <si>
    <t>Does farm/group management understand the concepts of sex, gender,and gender equality?</t>
  </si>
  <si>
    <t>Organize awareness sessions with management on concepts and importance of gender equality and related issues</t>
  </si>
  <si>
    <t>Is monitoring with sex-disaggregated data carried out for (elected) leadership positions, participation in training, access to loans for farm investments, diversification, workers wages (SH) or for workers, workers wages, access to supervisory, f/m in workers union, f/m in supervisory or management positions... (M/LF)</t>
  </si>
  <si>
    <t>Introduce monitoring with sex-disaggregated data and make sure that the collected data are shared with the person/committee responsible for gender.</t>
  </si>
  <si>
    <t>Do men and women have an equal role in decision making?</t>
  </si>
  <si>
    <t>Raise awareness about importance to include more women (or men) in decision making positionsOrganize leadership trainings for womenFacilitate participation of women in meetings by adjusting location, timing, etc.</t>
  </si>
  <si>
    <t>Are supervisory and management jobs and other better paid jobs accessible for men and women?</t>
  </si>
  <si>
    <t>Ensure that job requirements can be fulfilled by both men and women where possibleOffer additional training on management, administration and other topics for women to facilitate their access to better paid jobs</t>
  </si>
  <si>
    <r>
      <t>CH management</t>
    </r>
    <r>
      <rPr>
        <sz val="10"/>
        <color rgb="FFFF0000"/>
        <rFont val="Calibri"/>
        <family val="2"/>
        <scheme val="minor"/>
      </rPr>
      <t>/group members</t>
    </r>
  </si>
  <si>
    <r>
      <t xml:space="preserve">Are trainings </t>
    </r>
    <r>
      <rPr>
        <sz val="10"/>
        <color rgb="FFFF0000"/>
        <rFont val="Calibri"/>
        <family val="2"/>
        <scheme val="minor"/>
      </rPr>
      <t>(for farmers and CH staff?)</t>
    </r>
    <r>
      <rPr>
        <sz val="10"/>
        <color theme="1"/>
        <rFont val="Calibri"/>
        <family val="2"/>
        <scheme val="minor"/>
      </rPr>
      <t xml:space="preserve"> considering the needs and interests of both men and women?</t>
    </r>
  </si>
  <si>
    <t>Do assessment for training and organize training on topics on basis of its outcomesFacilitate participation of women by adjusting location, timing, use of female facilitators, local language...Train women to become internal inspector or trainer</t>
  </si>
  <si>
    <t>Do women and men receive the same remuneration and benefits related to a job of equal value?</t>
  </si>
  <si>
    <t>Ensure that all workers have access to information about the wages and benefits that relateto different job types in their own languageEnsure that jobs of equal value receive equal pay and benefits</t>
  </si>
  <si>
    <t>Do women and men have the same access to farmers' cooperative? (SH)</t>
  </si>
  <si>
    <t>Promote members registration as a coupleUse agricultural activities as a criterion to become a member, instead of landownershipFacilitate female farmers registration by offering a reduction of memberships fee Approach female farmers personally to invite them to becomemember</t>
  </si>
  <si>
    <t>Do female and male workers have the same access to workers union? (M/LF)</t>
  </si>
  <si>
    <t>Promote female workers participation by training, awareness raising of male leaders and workers, personal invites, target setting</t>
  </si>
  <si>
    <t>Do female and male farmers have the same access to inputs and services like loans for agricultural investment, seedlings, information, etc.? (SH)</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</si>
  <si>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etc.)Monitor the reception of inputs and services with sex-disaggregated data, identify gaps</t>
  </si>
  <si>
    <t>Do female and male workers have the same access to inputs and services like training, health services, benefits</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</si>
  <si>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 Monitor the reception of inputs and services with sex-disaggregated data, identify gaps.</t>
  </si>
  <si>
    <t xml:space="preserve">D. </t>
  </si>
  <si>
    <t>Deforestation and Biodiversity (Align with work of Tiffany)</t>
  </si>
  <si>
    <t>Group management</t>
  </si>
  <si>
    <t>Is there a map in place that outlines natural forests and other natural ecosystems (such as savanna, wetlands, peatlands), production areas, protected areas and set-aside land, and rivers?</t>
  </si>
  <si>
    <t>Concerning group members</t>
  </si>
  <si>
    <t xml:space="preserve">Is it probable that there producers that have borders to forests, protected areas and rivers? </t>
  </si>
  <si>
    <t>Awareness raising of the requirements related to these – no degradation of forests, protected areas and natural ecosystems, no-application zones of pesticides and riparian buffer zones?</t>
  </si>
  <si>
    <t>Is it likely producers are not aware that the should maintain natural vegetation on the farm?</t>
  </si>
  <si>
    <t xml:space="preserve">Awareness raising of producers on maintenance of natural vegetation on the farm. </t>
  </si>
  <si>
    <t>Is it likely that producers hunt on the farm?</t>
  </si>
  <si>
    <t xml:space="preserve">Awareness raising of producers on hunting requirements. </t>
  </si>
  <si>
    <t>Are there any endangered species in the area? And if so, do you think that farmers are aware of the endangered species there are and how to protect them?</t>
  </si>
  <si>
    <t>Awareness raising on endangered species and how to protect them.</t>
  </si>
  <si>
    <t>Main aspects based on AMEA guidelines:</t>
  </si>
  <si>
    <t>A. Organizational purpose and Governance practices</t>
  </si>
  <si>
    <t>B. Business management</t>
  </si>
  <si>
    <t>C. Member engagement and planning</t>
  </si>
  <si>
    <t>D. Human resource management</t>
  </si>
  <si>
    <t>E. Financial management</t>
  </si>
  <si>
    <t>F. Community and stakeholder engagement</t>
  </si>
  <si>
    <t>G. Member services and business activiies</t>
  </si>
  <si>
    <t>Red</t>
  </si>
  <si>
    <t>From the AMEA guidelines</t>
  </si>
  <si>
    <t>Yellow</t>
  </si>
  <si>
    <t>From the M4 tool</t>
  </si>
  <si>
    <t>Wit:</t>
  </si>
  <si>
    <t>From the NewForesight tool</t>
  </si>
  <si>
    <t>Beige:</t>
  </si>
  <si>
    <t>From the Adore tool</t>
  </si>
  <si>
    <t>Certification option (group or large estate)</t>
  </si>
  <si>
    <t xml:space="preserve">Which CHs does this apply to? </t>
  </si>
  <si>
    <t>All Farmer Groups</t>
  </si>
  <si>
    <t>Management capacity</t>
  </si>
  <si>
    <t xml:space="preserve">Based on the outcomes of the capacity assessment tool, have you identified areas to improve? If yes, please indicate which actions you want to take for the applicable areas of the 7 areas included in the Capacity Assessment Tool. </t>
  </si>
  <si>
    <t>Do you/will you make use of intermediaries* in your supply chain?</t>
  </si>
  <si>
    <t>Include all intermediaries in your traceability procedure. Train the intermediaries on traceability. Monitor traceability, calibration of scales and record keeping at intermediaries (during the harvest period) and cross-check with information of sales from a sample of producers. If intermediaires are paid according to weight bought in, mitigation should include regular verification of scales.</t>
  </si>
  <si>
    <t xml:space="preserve">Include record keeping in training plan.
Monitor record keeping. </t>
  </si>
  <si>
    <t>Do you expect farmers to have difficulties keeping records?</t>
  </si>
  <si>
    <t>All farmer organizations</t>
  </si>
  <si>
    <t>Implement a system for identifying the products originating from certified producers by means of physical or visual identification and in the tracebaility documents (receipts, registry, etc.).</t>
  </si>
  <si>
    <t>Yield estimation</t>
  </si>
  <si>
    <t>Is there an important pressure on the land? Do farmers often divide or sell their land?</t>
  </si>
  <si>
    <t xml:space="preserve">Include assessment of the certified area for each producer in the yearly internal inspections to ensure that the areas in the group member administration match the reality of the farms. </t>
  </si>
  <si>
    <t>Information on harvested volumes based on deliveries might not be reliable, therefore, put a system in place to get information on harvested volumes (this can be done by asking  producers directly through out the year or during internal inspections).</t>
  </si>
  <si>
    <t xml:space="preserve">Guarantee that the farm managers is the same year after year through the internal inspections and that they are aware of the traceability requirements. Check if farm operator also manages non-certified farms and if so, encourage to include them in the certified group as well. </t>
  </si>
  <si>
    <t>Does the certified product need to be aggregated for processing?</t>
  </si>
  <si>
    <t>Mixing with non-certified products might occur to guarantee minimum volume for processing. 
Group management to put a control system to regularly check that product separation is respected (also at subcontractor level).</t>
  </si>
  <si>
    <t>Use of banned inputs</t>
  </si>
  <si>
    <t>Review the Rainforest Alliance list of banned agrochemicals: 
Is it common practice in the region to use one or more of the agrochemicals from the banned pesticide list, including on the non-certified crops on the farm?</t>
  </si>
  <si>
    <t xml:space="preserve">Group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</si>
  <si>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Review the Rainforest Alliance list of banned agrochemicals: 
Is it common practice in the region to use one or more of the agrochemicals from the banned pesticide list?</t>
  </si>
  <si>
    <t>No specific mitigation action</t>
  </si>
  <si>
    <t xml:space="preserve">Review the Rainforest Alliance list of banned agrochemicals: 
If you are certified by other standards, are there any RA banned agrochemicals that are not banned under these other standards?  
</t>
  </si>
  <si>
    <t xml:space="preserve">Group member training on the prohibition of the use of banned agrochemicals, and which ones those are. 
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</si>
  <si>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Does your group already have an effective IPM system for the certified crop in place, including the identification and monitoring of pests?</t>
  </si>
  <si>
    <t>Make sure all members have the necessary knowledge and skills to apply IPM.</t>
  </si>
  <si>
    <t>Develop the IPM strategy for your crop, including the development of a pest monitoring system and the establishment of action thresholds. (May need to contact local university or extension service.)
Make sure all members have the necessary knowledge and skills to apply IPM.
Train members on record keeping.
Identify sources for the purchase of lower toxicity agrochemicals as well as non-chemical pest control products.</t>
  </si>
  <si>
    <t>Pesticide residues</t>
  </si>
  <si>
    <t>Do you or your buyer regularly check samples of the crop for residues of agrochemicals (MRL)?</t>
  </si>
  <si>
    <t>Make sure there is a good traceability system back to the producer</t>
  </si>
  <si>
    <t>Make sure there is a good traceability system back to the farm units
Identify a laboratory for residue analysis and set up a sampling system and procedure</t>
  </si>
  <si>
    <t>Are all workers/farmers spraying agrochemicals using the correct PPE at all times when they apply agrochemicals?</t>
  </si>
  <si>
    <t>Ensure availability of sufficient PPE for all those applying agrochemicals.
Develop and implement management policies on the correct use of PPE.
Make sure all those applying agrochemicals are trained on correct application of the agrochemicals and PPE.
up member training on the prohibition of the use of banned agrochemicals, and which ones those are. 
Group members trained on the risk of using highly hazardous agrochemicals.
For group, explore the option of developing spray teams to replace agrochemical application by individual group members.</t>
  </si>
  <si>
    <t>Soil conservation</t>
  </si>
  <si>
    <t>Water management</t>
  </si>
  <si>
    <t>Soil fertility</t>
  </si>
  <si>
    <t>Nutrient deficiencies</t>
  </si>
  <si>
    <t>Is soil testing being done to determine fertilizer application?</t>
  </si>
  <si>
    <t>Determine appropriate fertilizer (both organic and inorganic) application schemes.</t>
  </si>
  <si>
    <t>See if soil testing can be introduced or if nutrient deficiency can be otherwise  determined by observation in crop or vegetation</t>
  </si>
  <si>
    <t>KM: I have copied this from Indiv CH for trader led groups - important that on sites with more than x no of workers, this rule also applies. What is the no of workers this should apply from?</t>
  </si>
  <si>
    <t xml:space="preserve">Are any of the following groups present on or near the farm or group:
-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</si>
  <si>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Assess whether members of these groups are group members, or workers on the farm,  or working with group members, or contracted as group staff
If this is the case, include unconscious bias and other anti discriminatory practices in the training and awareness raising of staff and management as required in 3.1.1 AND
- publish vacancies for management and supervisory functions in a language(s) and in places accessible for all</t>
  </si>
  <si>
    <t>Wording to be adjusted (needs to be easy to understand). What do we mean with underrepresented?</t>
  </si>
  <si>
    <t xml:space="preserve">If any of the following groups are present on the farm, have you undertaken action to fairly represent them amongst management, as internal inspector, or other decision making functions? : 
-Women -&gt; will go to gender questions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</si>
  <si>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medium, High</t>
  </si>
  <si>
    <t/>
  </si>
  <si>
    <t xml:space="preserve">Has the group's leadership taken any targeted action to prevent violence and harassment (including sexual harassment)? </t>
  </si>
  <si>
    <t>This is the only appropriate formulation  for this question  - even still risk of false answers is high</t>
  </si>
  <si>
    <t>Med &amp; High</t>
  </si>
  <si>
    <t xml:space="preserve"> Implement at least one of the following measures:
- Training of trainers, internal inspectors and other persons in direct contact with members and their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</si>
  <si>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Are farmer members required to validate hired workers' ages at the time they are appointed?</t>
  </si>
  <si>
    <t xml:space="preserve">In line with core requirement 1.2.2, for hired young workers (15 - 17 years), the registry contains:
•	housing address
•	Name and address of parent(s) or legal guardian(s)
•	School registration
•	Type of work or tasks
•	The number of daily and weekly working hours.                                                                                                               </t>
  </si>
  <si>
    <t xml:space="preserve">This question is critical - while not focused on  external  risks - clarity and verifiability of  the question on age verification is of highest importance </t>
  </si>
  <si>
    <t xml:space="preserve">Communicate to all farmers, who report they hire labour, how to verify the age of all new hires at the workplace, including those supplied by labour providers, in line with Core Requirement 1.2.2. Verification of age should be based on identity documents, school and medical records or other verifiable forms of identification proof. In line with core requirement 1.2.2, for hired young workers (15 - 17 years), the registry should contains:
•	housing address
•	Name and address of parent(s) or legal guardian(s)
•	School registration
•	Type of work or tasks
•	The number of daily and weekly working hours.       </t>
  </si>
  <si>
    <t>a.For each under-18 year old worker, identify and record the name and contact information for their consenting family member.   b. For each under-18 year old worker, identify the responsible adult member who will be supervising and guiding the child in work (‘young worker supervisor’)
b.Where a high proportion of children and a low number of adults are part of the labor force, ensure the ratio of adult supervisors to workers younger than 18 meets national labor law requirements.</t>
  </si>
  <si>
    <t xml:space="preserve">List the tasks and processes that involve hazardous working conditions </t>
  </si>
  <si>
    <t xml:space="preserve">1) List the hazardous tasks / processes. 2) Communicate this list to all group members and; 3) through internal inspections and child labor monitoring, ensure members are aware that workers younger than 18 cannot perform these hazardous tasks. </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</si>
  <si>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</si>
  <si>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 xml:space="preserve">In addition to steps outlined in row 54: 1) Develop checklist to systematically monitor working conditions of under 18s, covering: protection against performing prohibited hazardous tasks, protection from harassment, abuse in the workplace. 2) Use this checklist at internal inspections; </t>
  </si>
  <si>
    <t>Is the group taking any steps to protect under 18 year old workers / children of group members from  conducting hazardous tasks?</t>
  </si>
  <si>
    <t xml:space="preserve">Please list the steps; In addition to steps outlined in row 53, develop and implement Child Labor Monitoring System in accordance with A&amp;A Monitoring Guidance and steps outlined in row 70 </t>
  </si>
  <si>
    <t>In addition to steps outlined in row 54 and 55, set up child labor monitoring system in accordance with steps outlined in row 70 and Assess and Address monitoring guidance</t>
  </si>
  <si>
    <t>no further steps (beyond those outlined in row 54)</t>
  </si>
  <si>
    <t xml:space="preserve">Do children of group staff, group members and group members' workers, of school-going age, attend school within a safe walking distance or at reasonable traveling distance using safe transport? </t>
  </si>
  <si>
    <t>1) Identify reasons why children do not go to school: a) distance to school b) quality of education/violence in school / absence of teacher c) costs associated with schooling; 3) based on the analysis, together with local department of education and local NGOs, develop ways to support access to education for children of group staff, members or members' workers; this could include satelite classrooms in villages currently without schools, setting up sustainable and safe transport for the youngest children; removing barriers to education (e.g. birth certificates, family income, learning materials through support from government/supply chain partners)  3) create awareness about importance of education with group members &amp; discuss ways with members how group can support children's education</t>
  </si>
  <si>
    <t xml:space="preserve">Ergon view: All  countries we are looking at  this stage offer some  free or heavily subsidized education option  -  risk is more in relation to accessibility as opposed to availability  or affordability </t>
  </si>
  <si>
    <t xml:space="preserve">Meike: there should be an option of don't know. The person filling in this information probably does not know exactly how far the schools are from all the farms...In the future maybe we can do something with automatization. </t>
  </si>
  <si>
    <t>1) Monitor school going behavior of members' children of school going age, through internal inspections and the assess and address monitoring; 2) The assess and address committee to establish contact with department of education to collaborate on drop-out cases / temporary absence / child labor cases when they happen</t>
  </si>
  <si>
    <t>Do under-18s perform work on any of the farms within the group?</t>
  </si>
  <si>
    <t xml:space="preserve"> A&amp;A committee to set up a child labour monitoring system including child labor monitors/child labor liaison officers. The plan should specify  1) how management will promote awareness (through child labor monitors as well as directly) on tasks that children are allowed to do and underage and hazardous child labor 2)  how frequent child labor monitors will monitor that children are only performing non-hazardous, age appropriate tasks that do not interfere with schooling and 3) what follow up steps will be taken when risk of child labor increases 4) what the remediation process involves when cases have been confirmed through the grievance mechanism. 
</t>
  </si>
  <si>
    <t>1) Members are informed about policy of family child work and hiring young workers, including the age from which children can support their parents and conduct light work, the age from which children can be hired individually, in accordance with the Rainforest Alliance Standard as well as the national law. 2) Assess and address model is cleary explained to promote transparency about child labor risks and support solutions to mitigate the risk</t>
  </si>
  <si>
    <t>When national law requirs medical screening tests for young workers before they start their employment contract, remind farmers of this requirement and verify this as part of internal inspections.</t>
  </si>
  <si>
    <t>Does the farm/group use labour providers to recruit any workers?</t>
  </si>
  <si>
    <t xml:space="preserve">1. In the case of a small farm, the name, contact, and, if labor provider is officially registered and the official registration number of the labor provider is recorded.
2. Farms that employ an average of 5 or more workers, and group management, must ensure that the labor provider is licensed or certified by the competent national authority, if applicable.
</t>
  </si>
  <si>
    <t>1. Farms employing an average of 5 or more workers and group management should have written contracts with each labor provider, requiring that labor providers abide by RA worker protection standards.
2. When possible, farms/groups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Farms/groups should stop working with labor recruiters that do not meet these expectations.</t>
  </si>
  <si>
    <t>1. Farms/groups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Farms that employ an average of 5 or more workers, and group management, must pay workers at least monthly and provide workers pay slips showing hours worked (regular and overtime) and/or volume produced, calculation of wages and deductions, and wages paid.</t>
  </si>
  <si>
    <t>1. Group management should confirm that personnel responsible for wage payment are correctly trained in calculations and requirements.</t>
  </si>
  <si>
    <t>1. Farms/groups should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t>
  </si>
  <si>
    <t>Non-local workers are included among the workforce 
How will we know this; is it a question in the registry?</t>
  </si>
  <si>
    <t>1. Farms/groups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</si>
  <si>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farm/group management must ensure that workers have permanent, unrestricted access to these locations.</t>
  </si>
  <si>
    <t xml:space="preserve">Shouldn't management keep these actions in place? </t>
  </si>
  <si>
    <t xml:space="preserve">Formulation of a policy on gender equality and women’s empowerment which will be shared with the rest of the group, AND/OR
Stakeholder mapping of gender related organizations that could help to incorporate gender within group, AND/OR
Ensure that management and/or other high-level functions are accountable for meeting the gender plan targets
</t>
  </si>
  <si>
    <t>Is a significant number of female farmers (co) member of the group?</t>
  </si>
  <si>
    <t>no further action needed</t>
  </si>
  <si>
    <t>- Develop measures to facilitate access of female farmers to the group (e.g. by lowering membership fees, by promoting co- registration with partner, by actively inviting female farmers to become a part, by installing a minimum quota, etc.) AND/OR
- Undertake measures to ensure that trainings and other services that are offered by the group are accessible for all female farmers</t>
  </si>
  <si>
    <t>Are female farmers currently represented significally in relation to their number amongst trainers, internal inspectors and/or other high level functions within the group</t>
  </si>
  <si>
    <t xml:space="preserve"> establish a minimum quota for female trainers and inspectors and other high level functions AND/OR
- organize training targeted at female farmers that is needed to be eligible as a trainer, inspector or other high level function AND/OR
- make sure job announcements reach male AND female farmers and that job requirements are achievable for female farmers AND/OR
- give training to management staff involved in recruitment on unconscious bias and methodologies to prevent gender based discriminatory practices</t>
  </si>
  <si>
    <t>Have management, supervisors, and/or internal inspectors been trained in the past year on gender equality?</t>
  </si>
  <si>
    <t>-Train management, supervisors, and/or internal inspectors annually on issues related to gender equality and women’s empowerment (maternity leave, sexual harassment…) AND/OR
make gender-related trainings (e.g. sexual harassment, discrimination, gender equality or gender bias) a requirement for all management, supervisors, and internal inspectors, AND/OR
partner with local NGOs to provide gender bias or gender equality training to management, supervisors, internal inspectors</t>
  </si>
  <si>
    <t>Analysis Geodata</t>
  </si>
  <si>
    <t>Deforestation</t>
  </si>
  <si>
    <t xml:space="preserve">Member provided envelope and the overlap with Deforestation country risk map showed risks </t>
  </si>
  <si>
    <t>Automatic</t>
  </si>
  <si>
    <t>?</t>
  </si>
  <si>
    <t>Identify farms located in the high and medium risk areas (red and orange) and include them in the Internal Inspection plan according to:
Farms in red area should be identified and if deforestation happened within the farm boundaries, the farm should be excluded from the certification 
For farms in orange area, verify if there are parts of them that fall within the red area and if so, identify whether deforestation happend within the boudaries, if yes, the farm should be excluded from the certification
For those producers that are orange or red, and it seems like they have not deforested, but are close to areas where there is still forest and/or where recent deforestation has happened: inform them that deforestation is not allowed, set up MoUs with them that they will not expand into the forest; organize awareness raising sessions</t>
  </si>
  <si>
    <t>Henriette: I thought we were going to discuss the follow up on the risk categories, and that it was not decided yet.</t>
  </si>
  <si>
    <t xml:space="preserve">Member provided geodata (point/polygon) and they overlap with deforestation country risk map </t>
  </si>
  <si>
    <t>Include in montintoring and internal inspection activities data from the analysis:
farms/farm units whose buffers/polygons overlap completely with deforested area should not be certified
Member to verify whether deforestation occurred inside farms/farm units whose buffers/polygons partly overlap with deforested area.</t>
  </si>
  <si>
    <t>Protected Areas</t>
  </si>
  <si>
    <t>Member provided points and they overlap with PA country risk map (for areas in which production is forbidden and for areas in which production is allowed under certain conditions)</t>
  </si>
  <si>
    <t>the follow ups of the member, are indicated per farm/farm unit in the table below. These are included in the management plan and should be checked in the internal inspections of the current year (if possible) or consecutive year after the audit. If the latter, the management plan must be updated because as a result of the audit, there could be farm/farm units that are excluded.
Farmers in no go Protected Area: are to be excluded from certification.
Farmers in area where certain production is allowed: verify whether regulations are met and management plan is in place. 
Farmers close to no go Protected Area: verify boundaries of farm and protected area do not overlap. With those farmers inform them that encroachment is not allowed (and inform them on the boundaries), set up MoUs that they won't encroach.</t>
  </si>
  <si>
    <t>HCVs 4.1</t>
  </si>
  <si>
    <t>Medium/Large Farms</t>
  </si>
  <si>
    <t>Is the farm (or any farm in a group) located closer than 5 km to an Intact Forest Landscape?</t>
  </si>
  <si>
    <t>no further action required</t>
  </si>
  <si>
    <t>Do not threaten the main conservation attributes of the area, i.e. the values for which the area has been protected or classified as a PA, KBA or Ramsar site</t>
  </si>
  <si>
    <t>`no further action required</t>
  </si>
  <si>
    <t>Medium/Large Farms that are larger than 10,000 hectares</t>
  </si>
  <si>
    <t>Have you answered yes to questions on IFLs, KBAs (etc.) or customary rights of communities?</t>
  </si>
  <si>
    <t>Can this be automatized? We know the size, and the answers to the previous questions. Henriette: We know the size, but we don't necessarily know the answer to the previous questions, as it will not be automized, right?</t>
  </si>
  <si>
    <t>Native Vegetation 4.2</t>
  </si>
  <si>
    <t>Natural Ecosystems 4.2</t>
  </si>
  <si>
    <t>Are management, supervisors, and/or internal inspectors aware of the risks and impacts that climate change poses to livelihoods and production systems?</t>
  </si>
  <si>
    <t>Have management, supervisors, and/or internal inspectors identified the most significant climate change threats/risks/impacts (current and projected) on livelihood resources and farming systems?</t>
  </si>
  <si>
    <t>a) Carry out a climate change risk assesment to identify and describe the most significant climate risks based on RA CC risk assessment tool.</t>
  </si>
  <si>
    <t xml:space="preserve">Do management, supervisors, and /or internal inpsectors have access to relevant climate change information, skills and services to develop and employ adaptation strategies?  </t>
  </si>
  <si>
    <t>Concat 1 (Do not Change)</t>
  </si>
  <si>
    <t>Concat 2(Do not Change)</t>
  </si>
  <si>
    <t>Problema</t>
  </si>
  <si>
    <t xml:space="preserve">Todos </t>
  </si>
  <si>
    <t>Todos</t>
  </si>
  <si>
    <t>Grande</t>
  </si>
  <si>
    <t>Ambiente</t>
  </si>
  <si>
    <t>AAVC</t>
  </si>
  <si>
    <t>Anexo S3</t>
  </si>
  <si>
    <t>Cultivo:</t>
  </si>
  <si>
    <t>Resposta</t>
  </si>
  <si>
    <t>Requirement in Standard</t>
  </si>
  <si>
    <t>Question #</t>
  </si>
  <si>
    <t>Answer (select)</t>
  </si>
  <si>
    <t>Mitigation measure</t>
  </si>
  <si>
    <t>Certificate's Holder own mitigation measure</t>
  </si>
  <si>
    <t>(Does not apply for this type of Certificate Holder)</t>
  </si>
  <si>
    <t>Certificate Holder's own risks identified</t>
  </si>
  <si>
    <t>Rainforest Alliance Basic Farm Risk Assessment Tool</t>
  </si>
  <si>
    <t>Type of Certificate Holder (select)</t>
  </si>
  <si>
    <t>Qualquer uso deste conteúdo, incluindo a reprodução, modificação, distribuição ou republicação, sem o consentimento prévio e por escrito da Rainforest Alliance é estritamente proibido.</t>
  </si>
  <si>
    <t>SA-S-SD-4-V1.1PT</t>
  </si>
  <si>
    <t>Detentores de Certificado.</t>
  </si>
  <si>
    <t>Todos os cultivos no escopo do sistema de certificação Rainforest Alliance; por favor veja as Regras de Certificação.</t>
  </si>
  <si>
    <t>© 2021 Rainforest Alliance. Todos os direitos reservados.</t>
  </si>
  <si>
    <t xml:space="preserve">Tipo de Certificação: </t>
  </si>
  <si>
    <t>País/Região:</t>
  </si>
  <si>
    <t>Detentores de Certificado</t>
  </si>
  <si>
    <t xml:space="preserve">Aplicável a: </t>
  </si>
  <si>
    <t>SA-S-SD-4-V1 Anexo S3: Ferramenta de Análise de Risco</t>
  </si>
  <si>
    <t>Substitui:</t>
  </si>
  <si>
    <t>Relacionado a:</t>
  </si>
  <si>
    <t>Diretora, Normas &amp; Asseguramento</t>
  </si>
  <si>
    <t>Departamento de Normas e Asseguramento da Rainforest Alliance</t>
  </si>
  <si>
    <t xml:space="preserve">Aprovado por: </t>
  </si>
  <si>
    <t xml:space="preserve">Desenvolvido por: </t>
  </si>
  <si>
    <t>Até aviso posterior</t>
  </si>
  <si>
    <t>1º de julho de 2020</t>
  </si>
  <si>
    <t>30 de abril de 2021</t>
  </si>
  <si>
    <t>Vence em</t>
  </si>
  <si>
    <t>Válido de:</t>
  </si>
  <si>
    <t>Data de revisão:</t>
  </si>
  <si>
    <t>Data da primeira publicação:</t>
  </si>
  <si>
    <t>a. Anexo S3 Ferramenta de Análise de Risco
b. Anexo S3. Parte 1.3.5. Análise de Risco em profundidade para Mudanças Climáticas
c. Anexo S3. Parte 1.6.3. Análise de Risco em profundidade para Gênero
d. Anexo S3. Parte 5.1.5 Análise de Risco em profundidade para Avaliar e Abordar</t>
  </si>
  <si>
    <t>Anexo S3: Ferramenta de Análise de Risco</t>
  </si>
  <si>
    <t>Note que o Anexo S3: Ferramenta de Análise de Risco contém os seguintes arquivos:</t>
  </si>
  <si>
    <t>Versão:</t>
  </si>
  <si>
    <t>Código do Documento:</t>
  </si>
  <si>
    <t>Nome do Documento:</t>
  </si>
  <si>
    <r>
      <rPr>
        <sz val="10"/>
        <color theme="1"/>
        <rFont val="Century Gothic"/>
        <family val="2"/>
      </rPr>
      <t>Para mais informações sobre a Rainforest Alliance, visite </t>
    </r>
    <r>
      <rPr>
        <sz val="10"/>
        <color rgb="FF1A52C2"/>
        <rFont val="Century Gothic"/>
        <family val="2"/>
      </rPr>
      <t>www.rainforest-alliance.org</t>
    </r>
    <r>
      <rPr>
        <sz val="10"/>
        <color theme="1"/>
        <rFont val="Century Gothic"/>
        <family val="2"/>
      </rPr>
      <t> ou contate </t>
    </r>
    <r>
      <rPr>
        <sz val="10"/>
        <color rgb="FF1A52C2"/>
        <rFont val="Century Gothic"/>
        <family val="2"/>
      </rPr>
      <t>info@ra.org</t>
    </r>
    <r>
      <rPr>
        <sz val="10"/>
        <color theme="1"/>
        <rFont val="Century Gothic"/>
        <family val="2"/>
      </rPr>
      <t> </t>
    </r>
  </si>
  <si>
    <t>Mais informações? </t>
  </si>
  <si>
    <t>Para qualquer dúvida relacionada a efetividade da informação contida na tradução, favor referir à versão oficial em inglês para esclarecimentos. Quaisquer discrepâncias ou diferenças criadas nas traduções não são vinculantes e não tem efeitos para propósitos de auditoria ou certificação.</t>
  </si>
  <si>
    <t>Declaração Sobre Traduções </t>
  </si>
  <si>
    <t>Versão 1.1 </t>
  </si>
  <si>
    <t>Ferramenta de Análise de Risco</t>
  </si>
  <si>
    <t>Pergunta</t>
  </si>
  <si>
    <t>Requisitos na norma</t>
  </si>
  <si>
    <t>Para qual tipo de DC isso se aplica?</t>
  </si>
  <si>
    <t>Outras variáveis</t>
  </si>
  <si>
    <t>Autoavaliação de mitigação - perguntas de risco (PROC)</t>
  </si>
  <si>
    <t>Parâmetro de resposta</t>
  </si>
  <si>
    <t xml:space="preserve">Aplicabilidade do contexto de risco para país/setor </t>
  </si>
  <si>
    <t>Ações de mitigação a serem incluídas no Plano de Gestão recomendado pela Rainforest Alliance (medidas de mitigação alternativas são permitidas se consideradas mais apropriadas para o contexto) (PROC)</t>
  </si>
  <si>
    <t>Gestão</t>
  </si>
  <si>
    <t>1.2.10 Área da Fazenda</t>
  </si>
  <si>
    <t>Certificação em Grupo</t>
  </si>
  <si>
    <t>Desmatamento/proximidade e cobertura de vegetação nativa.</t>
  </si>
  <si>
    <t>Você espera que os locais de produção ou o número de membros de grupo mude ou se expanda?</t>
  </si>
  <si>
    <t>Não</t>
  </si>
  <si>
    <t>Nenhuma ação adicional é necessária</t>
  </si>
  <si>
    <t>Sim</t>
  </si>
  <si>
    <t>Garantir que todos os produtores e trabalhadores saibam que a vegetação natural e os ecossistemas naturais devem ser mantidos, através de conscientizações e monitoramentos regulares. Claramente marcar os limites dos ecossistemas naturais que estão dentro da fazenda e suas áreas de segurança para garantir que as atividades de produção e processamento, incluindo uso de agroquímicos, não se aproximem dessas áreas.</t>
  </si>
  <si>
    <t xml:space="preserve">As áreas de produção estão mudando ou em expansão? </t>
  </si>
  <si>
    <t>Garantir que todos os trabalhadores saibam que a vegetação natural e os ecossistemas naturais devem ser mantidos, através de conscientizações e monitoramentos regulares. Claramente marcar os limites dos ecossistemas naturais que estão dentro da fazenda e suas áreas de segurança para garantir que as atividades de produção e processamento, incluindo uso de agroquímicos, não se aproximem dessas áreas.</t>
  </si>
  <si>
    <t>2.1 Rastreabilidade</t>
  </si>
  <si>
    <t>Intermediário</t>
  </si>
  <si>
    <t>Você faz/fará uso de intermediários e/ou subcontratados em sua cadeia de suprimentos?</t>
  </si>
  <si>
    <t>1) Estabelecer um fluxo de rastreabilidade claro, que inclui regras de rastreabilidade documentada e física para todos os atores em sua cadeia de suprimento (produtores, subcontratados, intermediários, unidades de processamento, transporte, centros de coleta, gerência, etc.).
2) Treinar todos os atores no seu procedimento de rastreabilidade. Isso inclui os intermediários e/ou subcontratados.
3) Monitorar a rastreabilidade e a manutenção de registros de todos os atores. 
4) Monitorar os intermediários especialmente durante o período de colheita. Para monitoramento, verifique a calibração de balanças e a manutenção de registros dos intermediários, e faça a verificação cruzada com as informações de venda em uma amostra de produtores.</t>
  </si>
  <si>
    <t xml:space="preserve">1) Estabelecer um fluxo de rastreabilidade claro, que inclui regras de rastreabilidade documentada e física para todos os atores em sua cadeia de suprimento (produtores, unidades de processamento, transporte, centros de coleta, gerência, etc.).
2) Treinar todos os atores no seu procedimento de rastreabilidade.
3) Monitorar a rastreabilidade e a manutenção de registros de todos os atores. </t>
  </si>
  <si>
    <t>Subcontratados</t>
  </si>
  <si>
    <t>Você faz/fará uso de subcontratados* em sua cadeia de suprimentos?</t>
  </si>
  <si>
    <t>1) Estabelecer um fluxo de rastreabilidade claro, que inclui regras de rastreabilidade documentada e física para todos os atores em sua cadeia de suprimento (produtores, unidades de processamento, transporte, subcontratados, armazéns, etc.).
2) Treinar todos os atores no seu procedimento de rastreabilidade.
3) Monitorar a rastreabilidade e a manutenção de registros de todos os atores. Para subcontratados, verifique se todos os subcontratados cumprem com o procedimento de rastreabilidade e todos os requisitos na norma que se aplicam a eles são parte da autoavaliação.</t>
  </si>
  <si>
    <t xml:space="preserve">1) Estabelecer um fluxo de rastreabilidade claro, que inclui regras de rastreabilidade documentada e física para todos os atores em sua cadeia de suprimento (produtores, unidades de processamento, transporte, subcontratados, armazéns, etc.).
2) Treinar todos os atores no seu procedimento de rastreabilidade.
3) Monitorar a rastreabilidade e a manutenção de registros de todos os atores. </t>
  </si>
  <si>
    <t>Manutenção de Registros</t>
  </si>
  <si>
    <t>Você espera que os produtores tenham dificuldade em manter os registros (de rastreabilidade)?</t>
  </si>
  <si>
    <t>1) Incluir a administração/manutenção de recibos no plano de treinamento.
2) O grupo apoia os produtores a manter os registros no mesmo lugar (Ex. Pasta plástica).
3) Colocar avisos para encorajar os produtores a manter recibos.
4) Monitorar a manutenção dos recibos.</t>
  </si>
  <si>
    <t>Separação dos produtos</t>
  </si>
  <si>
    <t>Você (a gerência) manipula/manipulará apenas produtos certificados Rainforest Alliance e/ou apenas comprará de produtores certificados Rainforest Alliance?</t>
  </si>
  <si>
    <t>Nenhuma ação adicional é necessária (além das ações para conformidade com a norma).</t>
  </si>
  <si>
    <t>1) Implementar um sistema para identificação dos produtos originados de produtores certificados por meio de identificação física e visual e nos documentos de rastreabilidade (recibos, registros, etc.).
2) Um exemplo de identificação visual pode ser etiquetas nas sacas durante o transporte ou armazenamento do produto.</t>
  </si>
  <si>
    <t>Volumes colhidos</t>
  </si>
  <si>
    <t>Os membros do grupo tem acesso à diferentes centros comerciais/compradores para seus produtos certificados?</t>
  </si>
  <si>
    <t>1) Informações sobre volumes colhidos com base nas entregas podem não ser confiáveis, portanto, estabeleça um sistema para obter informações sobre os volumes colhidos (isso pode ser feito ao questionar diretamente os produtores ao longo do ano ou durante as inspeções internas).
2) Colete a informação sobre volumes colhidos ao longo do ano (mensalmente) ao invés de uma vez ao ano durante as inspeções internas.</t>
  </si>
  <si>
    <t>Operadores da fazenda</t>
  </si>
  <si>
    <t>Os membros do grupo com frequência confiam em operadores de fazenda para gerenciar suas fazendas?</t>
  </si>
  <si>
    <t>1) Garantir que o gerente da fazenda esteja treinado nos requisitos da norma Rainforest Alliance, tenha um entendimento completo e detalhado do processo de inspeção interna, registros, dados analisados e esteja ciente dos requisitos de rastreabilidade.
2) Verificar se o operador da fazenda também gerencia fazendas não-certificadas e, se sim, encorajar a também as incluir no grupo.
3) Sempre convidar o operador da fazenda para treinamentos (de rastreabilidade e outros tópicos).</t>
  </si>
  <si>
    <t>Produtividade e lucratividade, se referem a: 2.1.2 Produtividade obtida; 1.3.6 Insumos e habilidades financeiras; 1.3.7 diversificação; 3.1 Custos de produção e rendimento digno.</t>
  </si>
  <si>
    <t>Rendimento otimizado</t>
  </si>
  <si>
    <t>A média de produtividade do cultivo certificado dos membros do grupo está na média ou acima do nível de produtividade ideal na sua região?</t>
  </si>
  <si>
    <t>Não/não sei.</t>
  </si>
  <si>
    <t>1) Treinar o pessoal para reconhecer e priorizar gargalos de produção no campo.
2) Identificar os principais gargalos de produtividade no campo.
3) Estabelecer testes e fazendas modelo para evidenciar o impacto do rejuvenescimento, fertilização e bom controle de pragas e doenças.</t>
  </si>
  <si>
    <t>Acesso a financiamento, insumos e conhecimento</t>
  </si>
  <si>
    <t>Todos os membros do grupo tem acesso à financiamento, insumos agrícolas e conhecimento adequado para otimizar a produtividade?</t>
  </si>
  <si>
    <t>1) Identificar as principais necessidades entre os membros do grupo com relação à insumos e conhecimento.
2) Apoiar membros do grupo com treinamentos em financiamento, gestão de negócio, e entendimento de custos de produção e rendimento líquido (requisito autosselecionável 1.3.6).
3) Se necessário, facilitar acesso a serviços financeiros (Ex. Empréstimos para investimentos agrícolas) (requisito autosselecionável 1.3.6).</t>
  </si>
  <si>
    <t>Renda digna</t>
  </si>
  <si>
    <t>Todos membros do grupo ganham um rendimento digno com a produção do cultivo certificado?</t>
  </si>
  <si>
    <t>1) Avaliar a renda total líquida de uma amostra representativa de unidades familiares de membros do grupo, utilizando a referência para Rendimento Digno (requisito autosselecionável 3.1.8).
2) Apoiar membros do grupo com treinamentos em financiamento, gestão de negócio, e entendimento de custos de produção e rendimento líquido (requisito autosselecionável 1.3.6).
3) Se necessário, facilitar acesso a serviços financeiros (Ex. Empréstimos para investimentos agrícolas) (requisito autosselecionável 1.3.6).
4) Apoiar os membros do grupo a tomar decisões informadas quanto a estratégias de diversificação, ex. outras atividades geradoras de renda, melhoria de produto (requisito autosselecionável 1.3.7).</t>
  </si>
  <si>
    <t>Práticas Agrícolas</t>
  </si>
  <si>
    <t>4.6 Gestão de Agroquímicos</t>
  </si>
  <si>
    <t>Uso de pesticidas</t>
  </si>
  <si>
    <t>Uso de agroquímicos proibidos</t>
  </si>
  <si>
    <t>Revisar a Lista de Agroquímicos Proibidos da Rainforest Alliance:
É uma prática comum na região usar um ou mais agroquímicos da Lista de Agroquímicos Proibidos pela Rainforest Alliance na fazenda?</t>
  </si>
  <si>
    <t xml:space="preserve">1) Caso o uso de pesticidas banidos seja encontrado durante a auditoria externa, a EC pode emitir uma não-certificação. Para evitar isso, inclua no seu plano de gestão:
- Treinamento de membros do grupo sobre a proibição do uso de agroquímicos banidos e quais são eles.
- Treinamento dos membros do grupo quanto ao risco de utilizar agroquímicos altamente perigosos.
- Verificar o uso de agroquímicos banidos em inspeções internas.
- Monitorar o uso de agroquímicos durante o período de aplicação.
- Estabelecer um sistema para coletar os estoques de agroquímicos banidos dos membros do grupo.
Note: os produtores que utilizarem agroquímicos banidos na colheita a ser certificada não podem ser incluídos na certificação e devem esperar pelo próximo ciclo de colheita para se candidatar novamente. </t>
  </si>
  <si>
    <t xml:space="preserve">Revisar a Lista de Agroquímicos Proibidos da Rainforest Alliance:
Você usa um ou mais agroquímicos da Lista de Agroquímicos Proibidos pela Rainforest Alliance na fazenda? </t>
  </si>
  <si>
    <t>Caso o uso de pesticidas banidos seja encontrado durante a auditoria externa, a EC pode emitir uma não-certificação. Fazendas que utilizarem agroquímicos banidos na colheita a ser certificada não podem ser incluídos na certificação e devem esperar pelo próximo ciclo de colheita para se candidatar novamente. Caso ainda não tenha feito, garanta o banimento do uso dos pesticidas proibidos ao implementar:
1) A remoção de todos os agroquímicos proibidos, e a identificação de quais estes são.
2) Treinamento para o pessoal quanto ao risco de utilizar agroquímicos altamente perigosos.
3) Verificação do uso de agroquímicos banidos em inspeções internas.
4) Monitoramento do uso de agroquímicos durante o período de aplicação.</t>
  </si>
  <si>
    <t>Número de aplicações de pesticidas</t>
  </si>
  <si>
    <t>É uma prática comum que os produtores primeiramente tentem métodos de controle biológico, físico e não-químico (MIP) para o controle de pragas antes do uso de agroquímicos?</t>
  </si>
  <si>
    <t>1) Tenha especial atenção na conformidade do tópico 4.5 da Norma de Agricultura. Caso necessário, contate uma universidade ou serviço de extensão local para desenvolver um procedimento de Manejo Integrado de Pragas. Identifique fontes para a compra de agroquímicos de menor toxicidade bem como produtos não-químicos para controle de pragas.
2) Assegure-se que todos os membros tenham o conhecimento e habilidades necessárias para aplicar o Manejo Integrado de Pragas.
3) Treine os membros na manutenção de registros.
4) Monitore o uso de agroquímicos e o procedimento da aplicação do MIP pelos membros do grupo (incluindo a manutenção de registros), durante o tempo de aplicação.</t>
  </si>
  <si>
    <t>Uso de EPI</t>
  </si>
  <si>
    <t xml:space="preserve">É uma prática comum que os membros do grupo e/ou seus trabalhadores utilizem Equipamento de Proteção Individual (EPI) para aplicação de agroquímicos? </t>
  </si>
  <si>
    <t>1) Garantir a disponibilidade de EPI suficiente para todos que estejam aplicando agroquímicos.
2) Desenvolver e implementar políticas de gestão para o fornecimento de EPI suficiente e apropriado, e para o uso correto dos EPIs.
3) Garantir que todos aqueles que estejam aplicando agroquímicos estejam treinados quanto aos corretos métodos de aplicação de agroquímicos e no correto uso de EPI.
4) Treinamento dos membros do grupo quanto ao risco de utilizar agroquímicos altamente perigosos.
5) Explorar a opção de criação de equipes de pulverização para substituir a aplicação de agroquímicos por membros do grupo individualmente.
6) Monitoramento do uso de EPI durante o período de aplicação.</t>
  </si>
  <si>
    <t>Todos os trabalhadores que aplicam agroquímicos estão utilizando os Equipamentos de Proteção Individual (EPI) corretos e em todos os momentos em que estão aplicando agroquímicos?</t>
  </si>
  <si>
    <t>1) Fazer uma avaliação entre os trabalhadores quanto as razões do não uso do EPI.
2) Utilizar os resultados dessa avaliação para definir as medidas.
3) Desenvolver e implementar políticas de gestão para o fornecimento de EPI suficiente e apropriado e para o uso correto dos EPIs.
4) Garantir que todos aqueles que estejam aplicando agroquímicos estejam treinados quanto aos corretos métodos de aplicação de agroquímicos e no correto uso de EPI.
5) Garantir a disponibilidade de EPI suficiente para todos que estejam aplicando agroquímicos.
6) Monitoramento do uso de EPI durante o período de aplicação.</t>
  </si>
  <si>
    <t>4.4 Fertilidade E Conservação Do Solo</t>
  </si>
  <si>
    <t>Erosão</t>
  </si>
  <si>
    <t>Há alguma área com declive mais íngreme do que 1 m de elevação ao longo de 3 m em uma área &gt; 0,1 ha?</t>
  </si>
  <si>
    <t>Implementar medidas para proteger contra a erosão, incluindo o plantio de cobertura de solo nativa, plantio em nível, barreiras vivas e sistemas de drenagem/remoção de água.</t>
  </si>
  <si>
    <t xml:space="preserve">Garanta que ravinas não estejam se formando e que a camada superficial orgânica não seja levada com enxurradas. </t>
  </si>
  <si>
    <t>Alagamento</t>
  </si>
  <si>
    <t>Há áreas dentro da fazenda/fazendas dos membros de grupo com longos períodos de água parada após chuvas?</t>
  </si>
  <si>
    <t>Implementar medidas para melhorar a drenagem através de medidas físicas, cavando trincheiras de drenagem, ou melhorando a estrutura do solo para melhorar o potencial do solo para reter água e armazená-la.</t>
  </si>
  <si>
    <t>Água subterrânea alta é um problema em algumas áreas?</t>
  </si>
  <si>
    <t>1) Avaliar se a área é adequada para a produção agrícola e considerar quais cultivos são adequados para estas áreas.
2) em alguns casos: melhorar a drenagem e/ou conservar a vegetação de proteção.</t>
  </si>
  <si>
    <t>Seca</t>
  </si>
  <si>
    <t>Secas são (ou estão se tornando) um fator limitante para a produção do cultivo?</t>
  </si>
  <si>
    <t xml:space="preserve">1) Manter o solo coberto para reduzir a evapotranspiração.
2) Garantir que cultivos de raiz funda são utilizados.  
3) Considerar intercalar os cultivos, preferencialmente com cultivos arbóreos/arbustos.
4) Fornecer sombra.
5) Quando irrigar: garantir que as perdas de água sejam minimizadas e verificar se lodo/crostas de sal são encontradas na camada superficial. Caso sim, consulte um instituto de solo.                                             </t>
  </si>
  <si>
    <t xml:space="preserve">Garantir que a estrutura do solo esteja conservada para evitar compactação. </t>
  </si>
  <si>
    <t>Condições de Trabalho</t>
  </si>
  <si>
    <t>1.5 Mecanismo de Queixa</t>
  </si>
  <si>
    <t>Mecanismo de Queixa</t>
  </si>
  <si>
    <t>Informações sobre o mecanismo de queixa e o comitê de Avaliar e Abordar estão visíveis e acessíveis a todos os indivíduos, trabalhadores, comunidade e/ou sociedade civil?</t>
  </si>
  <si>
    <t>Verificar e atualizar regularmente para garantir que a informação publicamente demonstrada esteja correta e acessível a todos; incluindo nos idiomas do pessoal local e temporário.</t>
  </si>
  <si>
    <t xml:space="preserve">Mecanismo de Queixa </t>
  </si>
  <si>
    <t>Garantir que os produtores e trabalhadores tenham acesso a informações práticas em seu idioma sobre como e onde eles podem acessar o mecanismo de queixa e o comitê de Avaliar e Abordar quando eles tem uma queixa que desejam ser resolvida.</t>
  </si>
  <si>
    <t>5.1 Avaliar e Abordar</t>
  </si>
  <si>
    <t>Oportunidades iguais e prevenção da discriminação</t>
  </si>
  <si>
    <t>Existem quaisquer das seguintes populações na fazenda ou grupo ou em suas proximidades: 1) Trabalhadores migrantes (estrangeiros ou de dentro do país), 2) Minorias étnicas específicas (quaisquer etnias que não sejam a etnia majoritária na força de trabalho), 3) Povos indígenas (onde aplicável), 4) Povos que não falem o idioma dominante no país e região.</t>
  </si>
  <si>
    <t>1) Avaliar se os membros dessas populações estão trabalhando na fazenda ou contratados por membros do grupo.
2) Garantir que a gerência do grupo e fazenda esteja ciente dos tipos de populações que estão presentes e registre suas especificidades: tipo de população, número (estimativa), idioma, e outros onde relevante.</t>
  </si>
  <si>
    <t>Os procedimentos de contratação seguem regras e regulações para prevenir práticas discriminatórias?</t>
  </si>
  <si>
    <t>Garantir que todas as posições de trabalho sejam amplamente anunciadas, nos idiomas apropriados.</t>
  </si>
  <si>
    <t>Prevenção de violência e assédio no local de trabalho</t>
  </si>
  <si>
    <t xml:space="preserve">A gerência está regularmente tomando ações direcionadas para prevenir violência e assédio (incluindo assédio sexual)? </t>
  </si>
  <si>
    <r>
      <rPr>
        <sz val="10"/>
        <color theme="1"/>
        <rFont val="Calibri"/>
        <family val="2"/>
        <scheme val="minor"/>
      </rPr>
      <t xml:space="preserve"> </t>
    </r>
    <r>
      <rPr>
        <sz val="10"/>
        <color theme="1"/>
        <rFont val="Calibri"/>
        <family val="2"/>
        <scheme val="minor"/>
      </rPr>
      <t>Implementar ao menos uma das seguintes medidas:</t>
    </r>
    <r>
      <rPr>
        <sz val="10"/>
        <color theme="1"/>
        <rFont val="Calibri"/>
        <family val="2"/>
        <scheme val="minor"/>
      </rPr>
      <t xml:space="preserve">
</t>
    </r>
    <r>
      <rPr>
        <sz val="10"/>
        <color theme="1"/>
        <rFont val="Calibri"/>
        <family val="2"/>
        <scheme val="minor"/>
      </rPr>
      <t>- Treinamento de treinadores, equipe técnica e outras pessoas em contato direto com os membros e trabalhadores sobre comportamento respeitoso e conceitos de violência e assédio no local de trabalho.</t>
    </r>
    <r>
      <rPr>
        <sz val="10"/>
        <color theme="1"/>
        <rFont val="Calibri"/>
        <family val="2"/>
        <scheme val="minor"/>
      </rPr>
      <t xml:space="preserve">
</t>
    </r>
    <r>
      <rPr>
        <sz val="10"/>
        <color theme="1"/>
        <rFont val="Calibri"/>
        <family val="2"/>
        <scheme val="minor"/>
      </rPr>
      <t>- Treinamento de trabalhadores no tópico de comportamento respeitoso e conceitos de violência e assédio no local de trabalho.</t>
    </r>
    <r>
      <rPr>
        <sz val="10"/>
        <color theme="1"/>
        <rFont val="Calibri"/>
        <family val="2"/>
        <scheme val="minor"/>
      </rPr>
      <t xml:space="preserve">
</t>
    </r>
    <r>
      <rPr>
        <b/>
        <sz val="10"/>
        <color rgb="FF000000"/>
        <rFont val="Calibri"/>
        <family val="2"/>
        <scheme val="minor"/>
      </rPr>
      <t>Nota</t>
    </r>
    <r>
      <rPr>
        <sz val="10"/>
        <color rgb="FF000000"/>
        <rFont val="Calibri"/>
        <family val="2"/>
        <scheme val="minor"/>
      </rPr>
      <t>: na maioria dos casos, violência e assédio no local de trabalho se relacionarão a experiências enfrentadas por mulheres.</t>
    </r>
    <r>
      <rPr>
        <sz val="10"/>
        <color rgb="FF000000"/>
        <rFont val="Calibri"/>
        <family val="2"/>
        <scheme val="minor"/>
      </rPr>
      <t xml:space="preserve"> </t>
    </r>
    <r>
      <rPr>
        <sz val="10"/>
        <color rgb="FF000000"/>
        <rFont val="Calibri"/>
        <family val="2"/>
        <scheme val="minor"/>
      </rPr>
      <t>Contudo, riscos também são enfrentados por homens.</t>
    </r>
    <r>
      <rPr>
        <sz val="10"/>
        <color rgb="FF000000"/>
        <rFont val="Calibri"/>
        <family val="2"/>
        <scheme val="minor"/>
      </rPr>
      <t xml:space="preserve"> </t>
    </r>
    <r>
      <rPr>
        <sz val="10"/>
        <color rgb="FF000000"/>
        <rFont val="Calibri"/>
        <family val="2"/>
        <scheme val="minor"/>
      </rPr>
      <t>Garanta que suas respostas cubram os riscos em relação a todos os trabalhadores independente de gênero.</t>
    </r>
  </si>
  <si>
    <t>O Comitê de Queixas compartilhou os detalhes de contato de uma organização/pessoa externa de confiança específica para casos de assédio sexual com trabalhadores?</t>
  </si>
  <si>
    <t>Fornecer a todos os trabalhadores os detalhes de contato de uma pessoa/instituto local neutro que seja capaz de endereçar os casos de assédio sexual.</t>
  </si>
  <si>
    <t>Verificação de idade</t>
  </si>
  <si>
    <t>Existe um risco de que os membros do grupo são estejam validando as idades dos trabalhadores contratados no momento em que são contratados?</t>
  </si>
  <si>
    <t>Verificar nas inspeções internas o ano de nascimento dos trabalhadores registrados de fazendas pequenas.</t>
  </si>
  <si>
    <t>1) Comunicar para todos os produtores que contrataram trabalhadores como verificar a idade de todas as novas contratações no local de trabalho, incluindo aqueles fornecidos por fornecedores de mão-de-obra.
2) A verificação da idade deve ser baseada em documentos de identidade, registros médicos e escolares, ou outras formas de prova de identidade verificáveis.
3) Verificar na inspeção interna os dados da lista de trabalhadores.</t>
  </si>
  <si>
    <t>O local demanda comprovação de idade e toma nota disso ao contratar trabalhadores?</t>
  </si>
  <si>
    <t>Baixo, Médio e Alto, de acordo com os Mapas de Risco da Rainforest Alliance para Trabalho Infantil.</t>
  </si>
  <si>
    <r>
      <rPr>
        <b/>
        <sz val="10"/>
        <color rgb="FF000000"/>
        <rFont val="Calibri"/>
        <family val="2"/>
        <scheme val="minor"/>
      </rPr>
      <t>Médio e Alto:</t>
    </r>
    <r>
      <rPr>
        <sz val="10"/>
        <color rgb="FF000000"/>
        <rFont val="Calibri"/>
        <family val="2"/>
        <scheme val="minor"/>
      </rPr>
      <t xml:space="preserve">
</t>
    </r>
    <r>
      <rPr>
        <sz val="10"/>
        <color rgb="FF000000"/>
        <rFont val="Calibri"/>
        <family val="2"/>
        <scheme val="minor"/>
      </rPr>
      <t>Realizar uma revisão uma vez por ano para verificar que existem documentos de identidade arquivados para todos os trabalhadores abaixo da idade de 18 anos.</t>
    </r>
    <r>
      <rPr>
        <sz val="10"/>
        <color rgb="FF000000"/>
        <rFont val="Calibri"/>
        <family val="2"/>
        <scheme val="minor"/>
      </rPr>
      <t xml:space="preserve">
</t>
    </r>
    <r>
      <rPr>
        <b/>
        <sz val="10"/>
        <color rgb="FF000000"/>
        <rFont val="Calibri"/>
        <family val="2"/>
        <scheme val="minor"/>
      </rPr>
      <t>Baixo Risco</t>
    </r>
    <r>
      <rPr>
        <sz val="10"/>
        <color rgb="FF000000"/>
        <rFont val="Calibri"/>
        <family val="2"/>
        <scheme val="minor"/>
      </rPr>
      <t xml:space="preserve">
Nenhuma ação adicional é necessária.</t>
    </r>
  </si>
  <si>
    <t>1) Verificar a idade de todos os jovens trabalhadores no local, respeitando os direitos de proteção e privacidade das crianças.
2) Desenvolver e implementar um sistema para verificar a identidade e idade de todas as novas contratações no local de trabalho, incluindo aquelas fornecidas pelos fornecedores de mão-de-obra.
3) Garantir que o sistema baseie suas decisões em formas de identificação comprovadas e verificáveis, incluindo documentos de identidade e registros escolares e médicos. Incluir no sistema de verificação de idade a matrícula escolar e status.
4) Garantir que as informações sobre idade na qual as crianças podem trabalhar e suas circunstâncias sejam claramente comunicadas ao pessoal e trabalhadores.</t>
  </si>
  <si>
    <t>Trabalho perigoso</t>
  </si>
  <si>
    <t>A gerência do grupo listou quaisquer tarefas, processos ou outras condições de trabalho que possam ser perigosas para jovens trabalhadores?</t>
  </si>
  <si>
    <r>
      <rPr>
        <b/>
        <sz val="10"/>
        <color rgb="FF000000"/>
        <rFont val="Calibri"/>
        <family val="2"/>
        <scheme val="minor"/>
      </rPr>
      <t>Baixo Risco:</t>
    </r>
    <r>
      <rPr>
        <sz val="10"/>
        <color rgb="FF000000"/>
        <rFont val="Calibri"/>
        <family val="2"/>
        <scheme val="minor"/>
      </rPr>
      <t xml:space="preserve">
</t>
    </r>
    <r>
      <rPr>
        <sz val="10"/>
        <color rgb="FF000000"/>
        <rFont val="Calibri"/>
        <family val="2"/>
        <scheme val="minor"/>
      </rPr>
      <t>Comunicar essa lista a todos os membros do grupo que contratam jovens trabalhadores.</t>
    </r>
    <r>
      <rPr>
        <sz val="10"/>
        <color rgb="FF000000"/>
        <rFont val="Calibri"/>
        <family val="2"/>
        <scheme val="minor"/>
      </rPr>
      <t xml:space="preserve">
</t>
    </r>
    <r>
      <rPr>
        <b/>
        <sz val="10"/>
        <color rgb="FF000000"/>
        <rFont val="Calibri"/>
        <family val="2"/>
        <scheme val="minor"/>
      </rPr>
      <t>Médio e Alto Risco:</t>
    </r>
    <r>
      <rPr>
        <sz val="10"/>
        <color rgb="FF000000"/>
        <rFont val="Calibri"/>
        <family val="2"/>
        <scheme val="minor"/>
      </rPr>
      <t xml:space="preserve">
</t>
    </r>
    <r>
      <rPr>
        <sz val="10"/>
        <color rgb="FF000000"/>
        <rFont val="Calibri"/>
        <family val="2"/>
        <scheme val="minor"/>
      </rPr>
      <t>1) Comunicar essa lista para todos os membros do grupo e; 
2) Através de treinamento e monitoramento de trabalho infantil, garantir que os membros estejam cientes de que trabalhadores menores de 18 anos não podem realizar essas tarefas.</t>
    </r>
    <r>
      <rPr>
        <sz val="10"/>
        <color rgb="FF000000"/>
        <rFont val="Calibri"/>
        <family val="2"/>
        <scheme val="minor"/>
      </rPr>
      <t xml:space="preserve">
</t>
    </r>
    <r>
      <rPr>
        <sz val="10"/>
        <color rgb="FF000000"/>
        <rFont val="Calibri"/>
        <family val="2"/>
        <scheme val="minor"/>
      </rPr>
      <t>3) Verificar nas inspeções internas se as listas existem, se estão sendo comunicadas e se o monitoramento de trabalho infantil está sendo realizado com foco nas tarefas perigosas.</t>
    </r>
    <r>
      <rPr>
        <sz val="10"/>
        <color rgb="FF000000"/>
        <rFont val="Calibri"/>
        <family val="2"/>
        <scheme val="minor"/>
      </rPr>
      <t xml:space="preserve"> </t>
    </r>
  </si>
  <si>
    <r>
      <rPr>
        <b/>
        <sz val="10"/>
        <color rgb="FF000000"/>
        <rFont val="Calibri"/>
        <family val="2"/>
        <scheme val="minor"/>
      </rPr>
      <t>Baixo Risco:</t>
    </r>
    <r>
      <rPr>
        <sz val="10"/>
        <color rgb="FF000000"/>
        <rFont val="Calibri"/>
        <family val="2"/>
        <scheme val="minor"/>
      </rPr>
      <t xml:space="preserve">
</t>
    </r>
    <r>
      <rPr>
        <sz val="10"/>
        <color rgb="FF000000"/>
        <rFont val="Calibri"/>
        <family val="2"/>
        <scheme val="minor"/>
      </rPr>
      <t>Listar as tarefas e processos que envolvem condições de trabalho perigosas; comunicar isso a todos os membros do grupo.</t>
    </r>
    <r>
      <rPr>
        <sz val="10"/>
        <color rgb="FF000000"/>
        <rFont val="Calibri"/>
        <family val="2"/>
        <scheme val="minor"/>
      </rPr>
      <t xml:space="preserve">
</t>
    </r>
    <r>
      <rPr>
        <b/>
        <sz val="10"/>
        <color rgb="FF000000"/>
        <rFont val="Calibri"/>
        <family val="2"/>
        <scheme val="minor"/>
      </rPr>
      <t>Médio e Alto Risco:</t>
    </r>
    <r>
      <rPr>
        <b/>
        <sz val="10"/>
        <color rgb="FF000000"/>
        <rFont val="Calibri"/>
        <family val="2"/>
        <scheme val="minor"/>
      </rPr>
      <t xml:space="preserve">
</t>
    </r>
    <r>
      <rPr>
        <sz val="10"/>
        <color rgb="FF000000"/>
        <rFont val="Calibri"/>
        <family val="2"/>
        <scheme val="minor"/>
      </rPr>
      <t>1) Desenvolver uma lista de tarefas e processos de trabalho, alinhadas com qualquer política nacional relevante, que menores de 18 anos estão proibidos de realizar.</t>
    </r>
    <r>
      <rPr>
        <sz val="10"/>
        <color rgb="FF000000"/>
        <rFont val="Calibri"/>
        <family val="2"/>
        <scheme val="minor"/>
      </rPr>
      <t xml:space="preserve"> </t>
    </r>
    <r>
      <rPr>
        <sz val="10"/>
        <color rgb="FF000000"/>
        <rFont val="Calibri"/>
        <family val="2"/>
        <scheme val="minor"/>
      </rPr>
      <t>Garantir que a lista cubra os trabalhos que envolvam substâncias perigosas, equipamentos perigosos ou carregamento de peso.</t>
    </r>
    <r>
      <rPr>
        <sz val="10"/>
        <color rgb="FF000000"/>
        <rFont val="Calibri"/>
        <family val="2"/>
        <scheme val="minor"/>
      </rPr>
      <t xml:space="preserve"> </t>
    </r>
    <r>
      <rPr>
        <sz val="10"/>
        <color rgb="FF000000"/>
        <rFont val="Calibri"/>
        <family val="2"/>
        <scheme val="minor"/>
      </rPr>
      <t>A lista de tarefas também deve esclarecer que trabalhadores abaixo da idade legal estão proibidos de realizar trabalho a noite ou durante o horário escolar.</t>
    </r>
    <r>
      <rPr>
        <sz val="10"/>
        <color rgb="FF000000"/>
        <rFont val="Calibri"/>
        <family val="2"/>
        <scheme val="minor"/>
      </rPr>
      <t xml:space="preserve">
</t>
    </r>
    <r>
      <rPr>
        <sz val="10"/>
        <color rgb="FF000000"/>
        <rFont val="Calibri"/>
        <family val="2"/>
        <scheme val="minor"/>
      </rPr>
      <t>2) Revisar a lista a cada safra para garantir que ela esteja atualizada com a política nacional.</t>
    </r>
    <r>
      <rPr>
        <sz val="10"/>
        <color rgb="FF000000"/>
        <rFont val="Calibri"/>
        <family val="2"/>
        <scheme val="minor"/>
      </rPr>
      <t xml:space="preserve">
</t>
    </r>
    <r>
      <rPr>
        <sz val="10"/>
        <color rgb="FF000000"/>
        <rFont val="Calibri"/>
        <family val="2"/>
        <scheme val="minor"/>
      </rPr>
      <t>3)  Comunicar para todos os membros do grupo quais tarefas são e quais não são perigosas.</t>
    </r>
    <r>
      <rPr>
        <sz val="10"/>
        <color rgb="FF000000"/>
        <rFont val="Calibri"/>
        <family val="2"/>
        <scheme val="minor"/>
      </rPr>
      <t xml:space="preserve">
</t>
    </r>
    <r>
      <rPr>
        <sz val="10"/>
        <color rgb="FF000000"/>
        <rFont val="Calibri"/>
        <family val="2"/>
        <scheme val="minor"/>
      </rPr>
      <t>4) Esclarecer aos membros do grupo que o trabalho por menores de 18 anos deve ser realizado de acordo com a lista.</t>
    </r>
    <r>
      <rPr>
        <sz val="10"/>
        <color rgb="FF000000"/>
        <rFont val="Calibri"/>
        <family val="2"/>
        <scheme val="minor"/>
      </rPr>
      <t xml:space="preserve">
</t>
    </r>
    <r>
      <rPr>
        <sz val="10"/>
        <color rgb="FF000000"/>
        <rFont val="Calibri"/>
        <family val="2"/>
        <scheme val="minor"/>
      </rPr>
      <t>5) Esclarecer os passos para potenciais sanções internas quando é descoberto que um membro está permitindo que menores de 18 anos realizem trabalhos perigosos.</t>
    </r>
  </si>
  <si>
    <t>A fazenda tem trabalhadores menores de 18 anos formalmente registrados.</t>
  </si>
  <si>
    <t xml:space="preserve">A gerência da fazenda listou quaisquer tarefas, processos ou outras condições de trabalho ocorrendo na fazenda que possam ser perigosas para jovens trabalhadores? </t>
  </si>
  <si>
    <t xml:space="preserve">1) Listar todas as tarefas/processos perigosos e garantir que todos os supervisores estejam cientes que os trabalhadores menores de 18 anos não possam realizá-los. 
2) Verificar se os supervisores e jovens trabalhadores estão cientes das tarefas/processos perigosos e se os trabalhadores menores de 18 não realizam tarefas/processos perigosos. </t>
  </si>
  <si>
    <t>Baixo, Médio e Alto Risco.</t>
  </si>
  <si>
    <r>
      <rPr>
        <b/>
        <sz val="10"/>
        <color rgb="FF000000"/>
        <rFont val="Calibri"/>
        <family val="2"/>
        <scheme val="minor"/>
      </rPr>
      <t>Baixo Risco</t>
    </r>
    <r>
      <rPr>
        <sz val="10"/>
        <color rgb="FF000000"/>
        <rFont val="Calibri"/>
        <family val="2"/>
        <scheme val="minor"/>
      </rPr>
      <t xml:space="preserve">
1) Desenvolver uma lista de tarefas e processos de trabalho, alinhadas com qualquer política ou lei nacional relevante, que menores de 18 anos estão proibidos de realizar.</t>
    </r>
    <r>
      <rPr>
        <sz val="10"/>
        <color rgb="FF000000"/>
        <rFont val="Calibri"/>
        <family val="2"/>
        <scheme val="minor"/>
      </rPr>
      <t xml:space="preserve"> </t>
    </r>
    <r>
      <rPr>
        <sz val="10"/>
        <color rgb="FF000000"/>
        <rFont val="Calibri"/>
        <family val="2"/>
        <scheme val="minor"/>
      </rPr>
      <t>Garantir que a lista cubra os trabalhos que envolvam substâncias perigosas, equipamentos perigosos ou carregamento de peso.</t>
    </r>
    <r>
      <rPr>
        <sz val="10"/>
        <color rgb="FF000000"/>
        <rFont val="Calibri"/>
        <family val="2"/>
        <scheme val="minor"/>
      </rPr>
      <t xml:space="preserve"> </t>
    </r>
    <r>
      <rPr>
        <sz val="10"/>
        <color rgb="FF000000"/>
        <rFont val="Calibri"/>
        <family val="2"/>
        <scheme val="minor"/>
      </rPr>
      <t>A lista de tarefas também deve esclarecer que trabalhadores abaixo da idade legal estão proibidos de realizar trabalho a noite ou durante o horário escolar.</t>
    </r>
    <r>
      <rPr>
        <sz val="10"/>
        <color rgb="FF000000"/>
        <rFont val="Calibri"/>
        <family val="2"/>
        <scheme val="minor"/>
      </rPr>
      <t xml:space="preserve">
</t>
    </r>
    <r>
      <rPr>
        <sz val="10"/>
        <color rgb="FF000000"/>
        <rFont val="Calibri"/>
        <family val="2"/>
        <scheme val="minor"/>
      </rPr>
      <t>2) Revisar a lista a cada safra para garantir que ela esteja atualizada com a política nacional.</t>
    </r>
    <r>
      <rPr>
        <sz val="10"/>
        <color rgb="FF000000"/>
        <rFont val="Calibri"/>
        <family val="2"/>
        <scheme val="minor"/>
      </rPr>
      <t xml:space="preserve">
</t>
    </r>
    <r>
      <rPr>
        <sz val="10"/>
        <color rgb="FF000000"/>
        <rFont val="Calibri"/>
        <family val="2"/>
        <scheme val="minor"/>
      </rPr>
      <t>3) Garantir que os supervisores estejam cientes dessa lista e proativamente previnam jovens trabalhadores de estarem envolvidos em tarefas perigosas.</t>
    </r>
    <r>
      <rPr>
        <sz val="10"/>
        <color rgb="FF000000"/>
        <rFont val="Calibri"/>
        <family val="2"/>
        <scheme val="minor"/>
      </rPr>
      <t xml:space="preserve">
</t>
    </r>
    <r>
      <rPr>
        <b/>
        <sz val="10"/>
        <color rgb="FF000000"/>
        <rFont val="Calibri"/>
        <family val="2"/>
        <scheme val="minor"/>
      </rPr>
      <t>Médio e Alto Risco</t>
    </r>
    <r>
      <rPr>
        <sz val="10"/>
        <color rgb="FF000000"/>
        <rFont val="Calibri"/>
        <family val="2"/>
        <scheme val="minor"/>
      </rPr>
      <t xml:space="preserve">
1) Desenvolver uma lista de tarefas e processos de trabalho, alinhadas com qualquer política nacional relevante, que menores de 18 anos estão proibidos de realizar.</t>
    </r>
    <r>
      <rPr>
        <sz val="10"/>
        <color rgb="FF000000"/>
        <rFont val="Calibri"/>
        <family val="2"/>
        <scheme val="minor"/>
      </rPr>
      <t xml:space="preserve"> </t>
    </r>
    <r>
      <rPr>
        <sz val="10"/>
        <color rgb="FF000000"/>
        <rFont val="Calibri"/>
        <family val="2"/>
        <scheme val="minor"/>
      </rPr>
      <t>Garantir que a lista cubra os trabalhos que envolvam substâncias perigosas, equipamentos perigosos, trabalho em altura ou carregamento de peso.</t>
    </r>
    <r>
      <rPr>
        <sz val="10"/>
        <color rgb="FF000000"/>
        <rFont val="Calibri"/>
        <family val="2"/>
        <scheme val="minor"/>
      </rPr>
      <t xml:space="preserve"> </t>
    </r>
    <r>
      <rPr>
        <sz val="10"/>
        <color rgb="FF000000"/>
        <rFont val="Calibri"/>
        <family val="2"/>
        <scheme val="minor"/>
      </rPr>
      <t>A lista de tarefas também deve esclarecer que jovens trabalhadores estão proibidos de realizar trabalho a noite.</t>
    </r>
    <r>
      <rPr>
        <sz val="10"/>
        <color rgb="FF000000"/>
        <rFont val="Calibri"/>
        <family val="2"/>
        <scheme val="minor"/>
      </rPr>
      <t xml:space="preserve">
</t>
    </r>
    <r>
      <rPr>
        <sz val="10"/>
        <color rgb="FF000000"/>
        <rFont val="Calibri"/>
        <family val="2"/>
        <scheme val="minor"/>
      </rPr>
      <t>2) Revisar a lista a cada safra para garantir que esteja atualizada com a política e legislação nacional.</t>
    </r>
    <r>
      <rPr>
        <sz val="10"/>
        <color rgb="FF000000"/>
        <rFont val="Calibri"/>
        <family val="2"/>
        <scheme val="minor"/>
      </rPr>
      <t xml:space="preserve">
</t>
    </r>
    <r>
      <rPr>
        <sz val="10"/>
        <color rgb="FF000000"/>
        <rFont val="Calibri"/>
        <family val="2"/>
        <scheme val="minor"/>
      </rPr>
      <t>3) Conduzir uma revisão/análise de risco de saúde e segurança de todas as principais atividades da fazenda para identificar os principais riscos, além dos passos propostos para remover ou reduzir a exposição de jovens trabalhadores (ex.</t>
    </r>
    <r>
      <rPr>
        <sz val="10"/>
        <color rgb="FF000000"/>
        <rFont val="Calibri"/>
        <family val="2"/>
        <scheme val="minor"/>
      </rPr>
      <t xml:space="preserve"> </t>
    </r>
    <r>
      <rPr>
        <sz val="10"/>
        <color rgb="FF000000"/>
        <rFont val="Calibri"/>
        <family val="2"/>
        <scheme val="minor"/>
      </rPr>
      <t>Remover perigos de maquinário, ferramentas afiadas, substâncias perigosas, trabalho em altura, carregamento de cargas pesadas, trabalho noturno).</t>
    </r>
    <r>
      <rPr>
        <sz val="10"/>
        <color rgb="FF000000"/>
        <rFont val="Calibri"/>
        <family val="2"/>
        <scheme val="minor"/>
      </rPr>
      <t xml:space="preserve">
</t>
    </r>
    <r>
      <rPr>
        <sz val="10"/>
        <color rgb="FF000000"/>
        <rFont val="Calibri"/>
        <family val="2"/>
        <scheme val="minor"/>
      </rPr>
      <t>4) Garantir que todos os supervisores estejam cientes da lista de tarefas perigosas e quais tarefas os jovens trabalhadores são permitidos realizar.</t>
    </r>
    <r>
      <rPr>
        <sz val="10"/>
        <color rgb="FF000000"/>
        <rFont val="Calibri"/>
        <family val="2"/>
        <scheme val="minor"/>
      </rPr>
      <t xml:space="preserve">
</t>
    </r>
    <r>
      <rPr>
        <sz val="10"/>
        <color rgb="FF000000"/>
        <rFont val="Calibri"/>
        <family val="2"/>
        <scheme val="minor"/>
      </rPr>
      <t>5) Conscientizar os trabalhadores, especialmente aqueles que trabalham em equipes com jovens trabalhadores, sobre as tarefas que jovens trabalhadores podem realizar e a partir de qual idade.</t>
    </r>
  </si>
  <si>
    <t>Educação</t>
  </si>
  <si>
    <t>Existe o risco de que crianças em idade escolar compulsória do pessoal do grupo, ou de membros do grupo, ou filhos de trabalhadores não frequentem a escola em uma distância segura de caminhada/viagem? (Use o mapa da área do grupo para avaliar isso).</t>
  </si>
  <si>
    <t xml:space="preserve"> 1) Conscientizar os membros do grupo sobre a importância da educação e discutir com os membros formas de como o grupo pode apoiar a educação das crianças.
2) Identificar nas inspeções internas se existem membros do grupo cujos filhos tem um risco maior de não frequentar a escola devido as distâncias maiores ou outros problemas de acessibilidade.
3) Identificar e implementar os passos para apoiar a família para que a criança possa frequentar a escola (diretamente ou através do Departamento de Educação). </t>
  </si>
  <si>
    <t xml:space="preserve">Nenhuma ação adicional é necessária
</t>
  </si>
  <si>
    <t>Trabalhadores e suas famílias vivendo no local</t>
  </si>
  <si>
    <t xml:space="preserve">Existem crianças vivendo no local e em idade escolar compulsória que vão à escola à uma distância de caminhada segura ou em uma distância de viagem razoável utilizando transporte seguro? </t>
  </si>
  <si>
    <r>
      <rPr>
        <b/>
        <sz val="10"/>
        <color rgb="FF000000"/>
        <rFont val="Calibri"/>
        <family val="2"/>
        <scheme val="minor"/>
      </rPr>
      <t>Baixo:</t>
    </r>
    <r>
      <rPr>
        <sz val="10"/>
        <color rgb="FF000000"/>
        <rFont val="Calibri"/>
        <family val="2"/>
        <scheme val="minor"/>
      </rPr>
      <t xml:space="preserve">
</t>
    </r>
    <r>
      <rPr>
        <sz val="10"/>
        <color rgb="FF000000"/>
        <rFont val="Calibri"/>
        <family val="2"/>
        <scheme val="minor"/>
      </rPr>
      <t>Colaborar com o departamento local de educação e ONGs locais para apoiar as crianças vivendo no local no acesso à educação; considerar estabelecer transporte seguro ou fazer incidência para classes satélite no local para crianças mais jovens, onde possível administradas pelo departamento de educação local; fornecer apoio aos trabalhadores cujos filhos não estejam na escola para que eles possam acessar educação.</t>
    </r>
    <r>
      <rPr>
        <sz val="10"/>
        <color rgb="FF000000"/>
        <rFont val="Calibri"/>
        <family val="2"/>
        <scheme val="minor"/>
      </rPr>
      <t xml:space="preserve">
</t>
    </r>
    <r>
      <rPr>
        <b/>
        <sz val="10"/>
        <color rgb="FF000000"/>
        <rFont val="Calibri"/>
        <family val="2"/>
        <scheme val="minor"/>
      </rPr>
      <t>Médio e Alto Risco</t>
    </r>
    <r>
      <rPr>
        <sz val="10"/>
        <color rgb="FF000000"/>
        <rFont val="Calibri"/>
        <family val="2"/>
        <scheme val="minor"/>
      </rPr>
      <t xml:space="preserve">
Colaborar com o departamento local de educação e ONGs locais para apoiar as crianças vivendo no local no acesso à educação; considerar estabelecer transporte seguro ou fazer incidência para classes satélite no local para crianças mais jovens, onde possível administradas pelo departamento de educação local.</t>
    </r>
  </si>
  <si>
    <r>
      <rPr>
        <b/>
        <sz val="10"/>
        <color rgb="FF000000"/>
        <rFont val="Calibri"/>
        <family val="2"/>
        <scheme val="minor"/>
      </rPr>
      <t>Médio &amp; Alto Risco:</t>
    </r>
    <r>
      <rPr>
        <sz val="10"/>
        <color rgb="FF000000"/>
        <rFont val="Calibri"/>
        <family val="2"/>
        <scheme val="minor"/>
      </rPr>
      <t xml:space="preserve">
</t>
    </r>
    <r>
      <rPr>
        <sz val="10"/>
        <color rgb="FF000000"/>
        <rFont val="Calibri"/>
        <family val="2"/>
        <scheme val="minor"/>
      </rPr>
      <t>Coordenar com a escola local e solicitar ser informado se qualquer criança vivendo no local evadir ou frequentar a escola de forma irregular [garantir que esse processo esteja alinhado com a lei nacional de proteção de dados].</t>
    </r>
    <r>
      <rPr>
        <sz val="10"/>
        <color rgb="FF000000"/>
        <rFont val="Calibri"/>
        <family val="2"/>
        <scheme val="minor"/>
      </rPr>
      <t xml:space="preserve">
</t>
    </r>
    <r>
      <rPr>
        <b/>
        <sz val="10"/>
        <color rgb="FF000000"/>
        <rFont val="Calibri"/>
        <family val="2"/>
        <scheme val="minor"/>
      </rPr>
      <t>Baixo</t>
    </r>
    <r>
      <rPr>
        <sz val="10"/>
        <color rgb="FF000000"/>
        <rFont val="Calibri"/>
        <family val="2"/>
        <scheme val="minor"/>
      </rPr>
      <t xml:space="preserve">
Nenhuma ação adicional é necessária</t>
    </r>
  </si>
  <si>
    <t xml:space="preserve">Trabalhadores familiares </t>
  </si>
  <si>
    <t>Existe o risco de que menores de 18 anos realizem trabalhos na fazenda?</t>
  </si>
  <si>
    <t>Médio e Alto</t>
  </si>
  <si>
    <r>
      <rPr>
        <b/>
        <sz val="10"/>
        <color rgb="FF000000"/>
        <rFont val="Calibri"/>
        <family val="2"/>
        <scheme val="minor"/>
      </rPr>
      <t>Médio e Alto Risco</t>
    </r>
    <r>
      <rPr>
        <sz val="10"/>
        <color rgb="FF000000"/>
        <rFont val="Calibri"/>
        <family val="2"/>
        <scheme val="minor"/>
      </rPr>
      <t>:</t>
    </r>
    <r>
      <rPr>
        <sz val="10"/>
        <color rgb="FF000000"/>
        <rFont val="Calibri"/>
        <family val="2"/>
        <scheme val="minor"/>
      </rPr>
      <t xml:space="preserve">
</t>
    </r>
    <r>
      <rPr>
        <sz val="10"/>
        <color rgb="FF000000"/>
        <rFont val="Calibri"/>
        <family val="2"/>
        <scheme val="minor"/>
      </rPr>
      <t>Estabelecer um sistema de monitoramento de trabalho infantil.</t>
    </r>
    <r>
      <rPr>
        <sz val="10"/>
        <color rgb="FF000000"/>
        <rFont val="Calibri"/>
        <family val="2"/>
        <scheme val="minor"/>
      </rPr>
      <t xml:space="preserve">
</t>
    </r>
    <r>
      <rPr>
        <sz val="10"/>
        <color rgb="FF000000"/>
        <rFont val="Calibri"/>
        <family val="2"/>
        <scheme val="minor"/>
      </rPr>
      <t>1) Designar um membro do pessoal para supervisionar o trabalho de todos os menores de 18 anos registrados como trabalhadores da fazenda e monitorar a saúde e frequência escolar dos menores de 18 anos.</t>
    </r>
    <r>
      <rPr>
        <sz val="10"/>
        <color rgb="FF000000"/>
        <rFont val="Calibri"/>
        <family val="2"/>
        <scheme val="minor"/>
      </rPr>
      <t xml:space="preserve">
</t>
    </r>
    <r>
      <rPr>
        <sz val="10"/>
        <color rgb="FF000000"/>
        <rFont val="Calibri"/>
        <family val="2"/>
        <scheme val="minor"/>
      </rPr>
      <t>2) O membro do pessoal responsável verifica os locais onde os menores de 18 anos trabalham para garantir que esses jovens trabalhadores não estejam realizando tarefas perigosas nem trabalhando durante o horário escolar, ou a noite ou sem períodos de descanso suficientes entre os dias escolares.</t>
    </r>
    <r>
      <rPr>
        <sz val="10"/>
        <color rgb="FF000000"/>
        <rFont val="Calibri"/>
        <family val="2"/>
        <scheme val="minor"/>
      </rPr>
      <t xml:space="preserve"> </t>
    </r>
    <r>
      <rPr>
        <sz val="10"/>
        <color rgb="FF000000"/>
        <rFont val="Calibri"/>
        <family val="2"/>
        <scheme val="minor"/>
      </rPr>
      <t>A frequência deve depender do nível de risco (ex.</t>
    </r>
    <r>
      <rPr>
        <sz val="10"/>
        <color rgb="FF000000"/>
        <rFont val="Calibri"/>
        <family val="2"/>
        <scheme val="minor"/>
      </rPr>
      <t xml:space="preserve"> </t>
    </r>
    <r>
      <rPr>
        <sz val="10"/>
        <color rgb="FF000000"/>
        <rFont val="Calibri"/>
        <family val="2"/>
        <scheme val="minor"/>
      </rPr>
      <t>Quanto maior o risco, mais frequente o monitoramento), registrar os resultados dessas visitas.</t>
    </r>
    <r>
      <rPr>
        <sz val="10"/>
        <color rgb="FF000000"/>
        <rFont val="Calibri"/>
        <family val="2"/>
        <scheme val="minor"/>
      </rPr>
      <t xml:space="preserve">
</t>
    </r>
    <r>
      <rPr>
        <sz val="10"/>
        <color rgb="FF000000"/>
        <rFont val="Calibri"/>
        <family val="2"/>
        <scheme val="minor"/>
      </rPr>
      <t>3) Seguir a Ferramenta de Remediação da Rainforest Alliance ao remover as crianças do trabalho infantil, garantindo os cuidados tomados para minimizar o dano às famílias quando perdem renda.</t>
    </r>
    <r>
      <rPr>
        <sz val="10"/>
        <color rgb="FF000000"/>
        <rFont val="Calibri"/>
        <family val="2"/>
        <scheme val="minor"/>
      </rPr>
      <t xml:space="preserve"> </t>
    </r>
    <r>
      <rPr>
        <sz val="10"/>
        <color rgb="FF000000"/>
        <rFont val="Calibri"/>
        <family val="2"/>
        <scheme val="minor"/>
      </rPr>
      <t>Supervisores e trabalhadores estão informados sobre a política de contratação de jovens trabalhadores, incluindo a idade na qual esses trabalhadores podem ser contratados individualmente, de acordo com a Norma Rainforest Alliance e a lei nacional.</t>
    </r>
    <r>
      <rPr>
        <sz val="10"/>
        <color rgb="FF000000"/>
        <rFont val="Calibri"/>
        <family val="2"/>
        <scheme val="minor"/>
      </rPr>
      <t xml:space="preserve">
</t>
    </r>
    <r>
      <rPr>
        <b/>
        <sz val="10"/>
        <color rgb="FF000000"/>
        <rFont val="Calibri"/>
        <family val="2"/>
        <scheme val="minor"/>
      </rPr>
      <t>Baixo:</t>
    </r>
    <r>
      <rPr>
        <b/>
        <sz val="10"/>
        <color rgb="FF000000"/>
        <rFont val="Calibri"/>
        <family val="2"/>
        <scheme val="minor"/>
      </rPr>
      <t xml:space="preserve">
</t>
    </r>
    <r>
      <rPr>
        <sz val="10"/>
        <color rgb="FF000000"/>
        <rFont val="Calibri"/>
        <family val="2"/>
        <scheme val="minor"/>
      </rPr>
      <t>1) Supervisores e trabalhadores estão informados sobre a política de contratação de jovens trabalhadores, incluindo a idade na qual esses trabalhadores podem ser contratados individualmente, de acordo com a Norma Rainforest Alliance e a lei nacional.</t>
    </r>
  </si>
  <si>
    <t>Baixo</t>
  </si>
  <si>
    <t>Supervisores e trabalhadores estão informados sobre a política de contratação de jovens trabalhadores, incluindo a idade na qual esses trabalhadores podem ser contratados individualmente, de acordo com a Norma Rainforest Alliance e a lei nacional.</t>
  </si>
  <si>
    <t>Existe o risco de que menores de 18 anos realizem trabalhos perigosos e/ou não apropriado para sua idade em qualquer fazenda do grupo?</t>
  </si>
  <si>
    <r>
      <rPr>
        <b/>
        <sz val="10"/>
        <color rgb="FF000000"/>
        <rFont val="Calibri"/>
        <family val="2"/>
        <scheme val="minor"/>
      </rPr>
      <t>Médio e Alto Risco:</t>
    </r>
    <r>
      <rPr>
        <sz val="10"/>
        <color rgb="FF000000"/>
        <rFont val="Calibri"/>
        <family val="2"/>
        <scheme val="minor"/>
      </rPr>
      <t xml:space="preserve">
</t>
    </r>
    <r>
      <rPr>
        <sz val="10"/>
        <color rgb="FF000000"/>
        <rFont val="Calibri"/>
        <family val="2"/>
        <scheme val="minor"/>
      </rPr>
      <t>1) Informar os membros sobre a política relacionada a trabalho infantil, incluindo a idade na qual as crianças podem apoiar seus pais e a partir de qual idade as crianças podem ser contratadas individualmente para realizar trabalhos leves e/ou regulares em fazendas de outras pessoas, de acordo com a Norma Rainforest Alliance bem como com a legislação nacional.</t>
    </r>
    <r>
      <rPr>
        <sz val="10"/>
        <color rgb="FF000000"/>
        <rFont val="Calibri"/>
        <family val="2"/>
        <scheme val="minor"/>
      </rPr>
      <t xml:space="preserve">
</t>
    </r>
    <r>
      <rPr>
        <sz val="10"/>
        <color rgb="FF000000"/>
        <rFont val="Calibri"/>
        <family val="2"/>
        <scheme val="minor"/>
      </rPr>
      <t>2) Designar monitores de trabalho infantil (suficientes para fornecer um grau efetivo de cobertura e visibilidade ao longo das fazendas no grupo produtor) para manter supervisão aos trabalhos realizados por crianças, padrões de saúde e frequência escolar e para manter a conscientização da política de trabalho infantil do grupo para os produtores, supervisores de jovens trabalhadores e aos próprios trabalhadores contratados.</t>
    </r>
    <r>
      <rPr>
        <sz val="10"/>
        <color rgb="FF000000"/>
        <rFont val="Calibri"/>
        <family val="2"/>
        <scheme val="minor"/>
      </rPr>
      <t xml:space="preserve"> 
</t>
    </r>
    <r>
      <rPr>
        <b/>
        <sz val="10"/>
        <color rgb="FF000000"/>
        <rFont val="Calibri"/>
        <family val="2"/>
        <scheme val="minor"/>
      </rPr>
      <t>Baixo Risco:</t>
    </r>
    <r>
      <rPr>
        <sz val="10"/>
        <color rgb="FF000000"/>
        <rFont val="Calibri"/>
        <family val="2"/>
        <scheme val="minor"/>
      </rPr>
      <t xml:space="preserve">
</t>
    </r>
    <r>
      <rPr>
        <sz val="10"/>
        <color rgb="FF000000"/>
        <rFont val="Calibri"/>
        <family val="2"/>
        <scheme val="minor"/>
      </rPr>
      <t>1) Informar os membros sobre a política relacionada a trabalho infantil, incluindo a idade na qual as crianças podem apoiar seus pais e a partir de qual idade as crianças podem ser contratadas individualmente para realizar trabalhos leves e/ou regulares em fazendas de outras pessoas, de acordo com a Norma Rainforest Alliance bem como com a legislação nacional.</t>
    </r>
    <r>
      <rPr>
        <sz val="10"/>
        <color rgb="FF000000"/>
        <rFont val="Calibri"/>
        <family val="2"/>
        <scheme val="minor"/>
      </rPr>
      <t xml:space="preserve">
</t>
    </r>
    <r>
      <rPr>
        <sz val="10"/>
        <color rgb="FF000000"/>
        <rFont val="Calibri"/>
        <family val="2"/>
        <scheme val="minor"/>
      </rPr>
      <t>2) Explicar o modelo de avaliar e abordar aos membros para promover a transparência sobre os riscos de trabalho infantil e apoiar as soluções para mitigar o risco</t>
    </r>
  </si>
  <si>
    <t>Médio e Alto Risco, de acordo com os Mapas de Risco da Rainforest Alliance para Trabalho Infantil.</t>
  </si>
  <si>
    <t>Fornecedores de mão-de-obra</t>
  </si>
  <si>
    <t>É provável que os membros do grupo utilizem fornecedores de mão-de-obra para recrutar trabalhadores?</t>
  </si>
  <si>
    <t>Baixo Risco: 
1. Verificar se sistemas governamentais existem para registar ou licenciar fornecedores de mão-de-obra. Se sim, informar os membros de que qualquer fornecedor de mão-de-obra deve ser registrado/licenciado e seu número de registro/licença documentado.
2. Comunicar aos membros que eles devem pagar todas as taxas e custos relacionado a recrutamento e fornecedores de mão-de-obra, os trabalhadores não devem pagar taxas ou custos de recrutamento.
3. Comunicar aos membros que os fornecedores de mão-de-obra utilizados devem cumprir com todos os requisitos para salários e contratos (5.3) e condições de trabalho (5.5).
Médio e Alto Risco:
1 Implementar todos os passos de mitigação de ‘baixo risco’, mais:
2. Os membros devem assinar contratos escritos com todos os fornecedores de mão-de-obra que eles utilizarem, documentando seu número de registro/licença, taxas/custos pagos pelo membro ao recrutador de mão-de-obra, proibição de cobrança de taxas de recrutamento dos trabalhadores, proibição do uso de práticas fraudulentas/coercivas, e os requisitos a serem cumpridos em 5.3 e 5.5.
3. Verificar, através das inspeções internas ou do monitoramento para avaliar e abordar, se os membros tem contratos estabelecidos com os fornecedores de mão-de-obra.
 4. Verificar, através das inspeções internas ou do monitoramento para avaliar e abordar, que os fornecedores de mão-de-obra não utilizam quaisquer práticas de recrutamento fraudulentas/coercivas.</t>
  </si>
  <si>
    <t>A gerência do grupo/fazenda utiliza fornecedores de mão-de-obra para recrutar trabalhadores?</t>
  </si>
  <si>
    <t xml:space="preserve">Baixo Risco: 
1 Verificar se sistemas governamentais existem para registar ou licenciar fornecedores de mão-de-obra. Se sim, qualquer fornecedor de mão-de-obra utilizado deve ser registrado/licenciado e seu número de registro/licença documentado.
2. Garantir que a gerência da fazenda/grupo pague todas as taxas e custos relacionado a recrutamento e fornecedores de mão-de-obra, os trabalhadores não devem pagar taxas ou custos de recrutamento.
3. Comunicar aos fornecedores de mão-de-obra que eles devem cumprir com todos os requisitos de salários e contratos (5.3) e condições de trabalho (5.5), enquanto os trabalhadores estiverem sob sua custódia.
Médio e Alto Risco:
1. Implementar todos os passos de mitigação de ‘baixo risco’, mais:
2. Confirmar através das autoridades governamentais que o registro/licença do fornecedor de mão-de-obra ainda está válido e que ele está em conformidade com a lei.
3. Assinar contratos escritos com todos os fornecedores de mão-de-obra documentando seu número de registro/licença, taxas/custos pagos pela gerência da fazenda/grupo ao recrutador de mão-de-obra, proibição de cobrança de taxas de recrutamento dos trabalhadores, proibição do uso de práticas fraudulentas/coercivas, e os requisitos a serem cumpridos em 5.3 e 5.5.
4. Verificar, também através do monitoramento para avaliar e abordar, se contratos estão estabelecidos com fornecedores de mão-de-obra.
5. Quando trabalhadores estão sendo contratados, ter um processo estabelecido para verificar com eles os salários e outras condições que lhes foram prometidos (se houve uso de fraude), e se eles estão em dívida com os fornecedores de mão-de-obra.
6. Verificar, também através do monitoramento para avaliar e abordar, que os fornecedores de mão-de-obra não utilizam quaisquer práticas de recrutamento fraudulenta ou coercivas.
</t>
  </si>
  <si>
    <t>Práticas de pagamento de salário</t>
  </si>
  <si>
    <t>Os membros do grupo pagam os trabalhadores por produção/cota/medida, em ao menos um momento do ano?</t>
  </si>
  <si>
    <t xml:space="preserve">Baixo Risco:
1. A fazenda tem um sistema estabelecido para calcular/garantir que os trabalhadores pagos por medida são pagos ao mesmo com o salário mínimo aplicável.
Médio e Alto Risco:
1. Os trabalhadores são informados, no momento da contratação, dos procedimentos do grupo caso eles tenham reclamações/perguntas com relações aos cálculos de seus pagamentos. Isso deve incluir informá-los sobre a disponibilidade do Mecanismo de Queixa. Essa comunicação deve ser feita nos idiomas falados pelos trabalhadores.
</t>
  </si>
  <si>
    <t>A gerência da fazenda/grupo paga os trabalhadores por produção/cota/medida, em ao menos um momento do ano?</t>
  </si>
  <si>
    <t>Baixo Risco:
1. A gerência da fazenda/grupo tem um sistema estabelecido para calcular/garantir que os trabalhadores pagos por medida são pagos ao mesmo com o salário mínimo aplicável.
2. A gerência da fazenda/grupo tem documentação, por trabalhador, que mostra as horas trabalhadas, volumes produzidos, cálculo de salários e deduções e salários pagos.
3. Em cada pagamento os trabalhadores recebem demonstrativos de pagamento mostrando essas informações.
Médio e Alto Risco:
1. Os trabalhadores são informados, no momento da contratação, dos procedimentos da gerência da fazenda/grupo caso eles tenham reclamações/perguntas com relações aos cálculos de seus pagamentos. Isso deve incluir informá-los sobre a disponibilidade do Mecanismo de Queixa. Essa comunicação deve ser feita nos idiomas falados pelos trabalhadores.</t>
  </si>
  <si>
    <t xml:space="preserve">Liberdade de movimento </t>
  </si>
  <si>
    <t>Existem guardas de segurança na fazenda?</t>
  </si>
  <si>
    <t>Baixo Risco:
1. Fazendas/locais devem comunicar para todos os trabalhadores sobre seus direitos sob a lei de livremente deixar seu trabalho. Isso pode ser feito através de seus contratos, informações postadas no local de trabalho, uma organização de trabalhadores, um dos comitês ou outros meios.
2. Para trabalhadores vivendo no local, as fazendas devem comunicar seus direitos de liberdade de movimento dentro e fora da fazenda fora dos horários de trabalho.
Médio e Alto Risco:
1. Treinar guardas de segurança quanto aos direitos dos trabalhadores, ex. que trabalhadores que vivem na fazenda tem o direito de movimento dentro e fora da fazenda fora do horário de trabalho.</t>
  </si>
  <si>
    <t>Trabalho militar/prisional</t>
  </si>
  <si>
    <t>Existem trabalhadores recrutados/fornecidos pela fazenda/grupo por oficiais militares ou carcereiros?</t>
  </si>
  <si>
    <t>1. Oficiais militares mobilizando pessoal militar para realização de trabalho agrícola é uma forma de trabalho forçado.  Assegure-se que as fazendas não utilizem esse tipo de mão-de-obra.
2. Garantir que qualquer prisioneiro trabalhando na fazenda tenha livremente fornecido seu consentimento para o trabalho e seu consentimento é documentado.
3. Garantir que a mão-de-obra prisional seja tratada da mesma forma que os outros trabalhadores em relação aos contratos, pagamento, condições de trabalho e todas as outras proteções da norma Rainforest Alliance.</t>
  </si>
  <si>
    <t>Depósito ou retenção de documentos</t>
  </si>
  <si>
    <t>Os trabalhadores dão quaisquer valores (tais como depósitos) ou documentos originais (tais como passaportes) para a gerência da fazenda ou fornecedores de mão-de-obra?</t>
  </si>
  <si>
    <t>1. Garantir que os trabalhadores não sejam demandados a fazer qualquer tipo de pagamento ou depósito ou fornecer qualquer documento pessoal original à gerência da fazenda/grupo, além de confirmar a sua identidade no momento da contratação.
2. Em situações onde os trabalhadores preferirem fornecer documentos ou outros pertences à gerência/membro do grupo para que sejam mantidos em segurança, garantir que os trabalhadores tenham acesso permanente e irrestrito a esses locais.</t>
  </si>
  <si>
    <t>1.6 Igualdade de Gênero</t>
  </si>
  <si>
    <t xml:space="preserve">Comprometimento da liderança com gênero </t>
  </si>
  <si>
    <t>A gerência do grupo/fazenda já está realizando ações para endereçar empoderamento de gênero e/ou mulheres há pelo  menos mais que um ano?</t>
  </si>
  <si>
    <t>Continuar as ações.</t>
  </si>
  <si>
    <t>1) Formular uma política sobre igualdade de gênero e empoderamento feminino a ser compartilhada com o restante do grupo.
2) A gerência do grupo/fazenda recebe um treinamento sobre gênero, por exemplo, o módulo de treinamento online da Rainforest Alliance para gênero.
3) Mapeamento de partes interessadas para organizações relacionadas à gênero que possam auxiliar na incorporação de gênero dentro do grupo.</t>
  </si>
  <si>
    <t>Representação feminina no grupo</t>
  </si>
  <si>
    <t xml:space="preserve">Produtoras representam ao menos 25% do número total de membros do grupo? </t>
  </si>
  <si>
    <t xml:space="preserve">1) Manter registros dos membros do grupo por gênero
2) Fazer uma avaliação das razões as quais a filiação feminina é limitada, ao entrevistar produtoras e não-membras e consultar a política de filiação e documentá-las. </t>
  </si>
  <si>
    <t>Representação nas funções de alto nível</t>
  </si>
  <si>
    <t>As mulheres atualmente estão representadas de forma igualitária (em relação à % total de produtoras e trabalhadoras) entre os treinadores, supervisores, pessoal de gerência e/ou outras funções de alto nível dentro da gerência do grupo ou da fazenda?</t>
  </si>
  <si>
    <t>1) Manter registros de todas as posições do pessoal por gênero e tipo de posição.
2) Estabelecer uma cota mínima para treinadoras, supervisoras, pessoal feminino e outras funções de alto nível.  (Para grupos ou fazendas com mais de 50% de produtoras ou trabalhadoras, a representação feminina deve ser de ao menos 50%, não precisando ser maior que 50%).
3) Organizar um treinamento direcionado às produtoras ou trabalhadoras que precisam ser elegíveis como treinadoras, supervisoras ou outras funções de maior nível.
4) Garantir que os anúncios de posições atinjam produtores E produtoras, trabalhadores E trabalhadoras, e que os requisitos para esses trabalhos sejam atingíveis tanto por homens como por mulheres.
5) Dar treinamento ao pessoal da gerência envolvido no recrutamento sobre viés inconsciente e metodologias para prevenir práticas de discriminação com base em gênero.</t>
  </si>
  <si>
    <t>Participação das produtoras em treinamentos</t>
  </si>
  <si>
    <t>Existem trabalhadoras ou membras do grupo participando de forma igualitária (comparada com a % total de produtoras e trabalhadoras) nos treinamentos?</t>
  </si>
  <si>
    <t>Manter os registros dos participantes de treinamento por gênero e monitorar a continuidade da participação igualitária de trabalhadoras e produtoras.</t>
  </si>
  <si>
    <t>1) Manter registros dos participantes dos treinamentos por gênero.
2) Verificar com produtoras e trabalhadoras quais são os potenciais limitantes para sua participação nos treinamentos.
3) Conduzir treinamentos em dias/horas/locais onde mulheres possam facilmente comparecer e enviar convites pessoais.</t>
  </si>
  <si>
    <t>É comum que as esposas dos produtores ou outras trabalhadoras familiares participem de atividades de treinamento?</t>
  </si>
  <si>
    <t>1) Convidar as esposas de produtores e/ou outras trabalhadoras familiares para os treinamentos.
2) Explicar a importância da participação das esposas dos produtores e/ou outras trabalhadoras familiares em treinamentos para os produtores durante reuniões.</t>
  </si>
  <si>
    <t>5.7 Moradia e condições de vida</t>
  </si>
  <si>
    <t>Existem variações no regime de clima ou períodos de mão-de-obra intensiva que demandam que você tome medidas de adaptação nas condições de moradia fornecidas aos trabalhadores?</t>
  </si>
  <si>
    <t>1) Por razões climáticas:  Verificar os riscos de inundação, vazamentos, calor, etc. das moradias. Tomar medidas de melhoria.
2) Para a quantidade de mão-de-obra ingressante: verificar se existe espaço suficiente para todos os trabalhadores, se há ventilação suficiente; se há separação suficiente na moradia por gênero. Tomar medidas de melhoria</t>
  </si>
  <si>
    <t>6.1.3 / 6.1.4 Avaliação de AVC</t>
  </si>
  <si>
    <t>A fazenda, ou grupo de fazendas, está localizada a menos de 5 Km de uma Paisagem Florestal Intacta?</t>
  </si>
  <si>
    <t xml:space="preserve">Listar todas as atividades por produtores (e de qualquer pessoal residente) que envolva derrubada, limpeza ou queima de árvores ou vegetação, pecuária e caça/coleta em uma paisagem mais ampla fora da fazenda, e parar ou redirecionar qualquer atividade que possa degradar a estrutura e composição das espécies da PFI. </t>
  </si>
  <si>
    <t>A fazenda, ou grupo de fazendas, está localizada dentro ou a menos de 2 Km de uma Área de Proteção Designada (APD), uma Área Chave de Biodiversidade (ACB), um local classificado como sítio Ramsar ou Patrimônio Mundial da UNESCO.</t>
  </si>
  <si>
    <t>Garantir que todos os principais atributos de conservação da área não sejam ameaçados, isto é, os valores pelos quais a área foi protegida ou classificada como AP, ACB ou Sítio Ramsar.</t>
  </si>
  <si>
    <t xml:space="preserve">Comunidades locais tem quaisquer direitos legais ou de costume na fazenda? </t>
  </si>
  <si>
    <t>A) Mapear os usos de terra da comunidade local na fazenda de uma forma participativa e inclusiva com a comunidade afetada;
B) Identificar e mitigar qualquer impacto direto ou indireto das atividades agrícolas nesses recursos, ou no habitat que apoia esses recursos.
C) (Grandes) Formalizar acordos com as comunidades quanto ao uso e gestão de tais áreas, utilizando princípios de Consentimento Livre, Prévio e Informado, documentando o processo (requisito 5.8.1).</t>
  </si>
  <si>
    <t>Você usa terras comunais para propósitos relacionados à produção ou processamento de cultivo certificado, ex. extração de madeira?</t>
  </si>
  <si>
    <t>A) identificar e descrever todas as práticas atuais e planejadas relacionadas com a produção ou processamento de cultivos certificados, tais como secagem, construção de galpões, etc. que utilizem recursos de terras comunais;
B) Avaliar se essas atividades impactam na estrutura da vegetação ou nos uso de terra pela comunidade;
C) Buscar formas de reduzir os impactos negativos e evitar dependência de recursos de terras comunais ao expandir ou diversificar as atividades agrícolas.</t>
  </si>
  <si>
    <t xml:space="preserve"> Maior que 10.000 Hectares.</t>
  </si>
  <si>
    <t>Você respondeu sim para as perguntas sobre Paisagens Florestais Intactas (PFI), Áreas Chave de Biodiversidade (ACBs), etc. ou direitos tradicionais de comunidades?</t>
  </si>
  <si>
    <r>
      <rPr>
        <b/>
        <sz val="10"/>
        <color rgb="FF000000"/>
        <rFont val="Calibri"/>
        <family val="2"/>
        <scheme val="minor"/>
      </rPr>
      <t xml:space="preserve">Se a fazenda for maior que 10.000 ha:
</t>
    </r>
    <r>
      <rPr>
        <sz val="10"/>
        <color rgb="FF000000"/>
        <rFont val="Calibri"/>
        <family val="2"/>
        <scheme val="minor"/>
      </rPr>
      <t xml:space="preserve">
A) Contratar um Assessor Licenciado pela HCVRN para fazer uma Avaliação de AVC;
B) Desenvolver e implementar um plano de Gestão e Monitoramento de AVC, com base nas recomendações do relatório;
C) Considerar como as ameaças fora da fazenda podem afetar as AVCs dentro dos limites da fazenda. Buscar oportunidades de engajamento com produtores vizinhos e comunidades para endereçar e mitigar tais ameaças ao longo de uma paisagem mais ampla;
D) se você respondeu “sim” na Pergunta 4 (uso de terras comunitárias), elabore seu plano de gestão e monitoramento em colaboração com as comunidades afetadas</t>
    </r>
  </si>
  <si>
    <t xml:space="preserve">6.2 Conservação e Melhoria de Ecossistemas e Vegetação Naturais </t>
  </si>
  <si>
    <t>Conectividade de ecossistemas</t>
  </si>
  <si>
    <t xml:space="preserve">As áreas de ecossistemas e vegetação naturais estão conectadas por corredores ecológicos? </t>
  </si>
  <si>
    <t>1) Planejar conectar os fragmentos de ecossistemas existentes com os corredores de habitat ou ecológicos.
2)  Manter e melhorar as áreas de segurança existentes ao redor dos fragmentos dos ecossistemas para prevenir a aproximação de atividades agrícolas e exigir o estabelecimento de áreas de não-aplicação de agroquímicos.</t>
  </si>
  <si>
    <t>Garantir que os membros do grupo conheçam os corredores de paisagem e sejam treinados em sua manutenção.</t>
  </si>
  <si>
    <t>NOVO</t>
  </si>
  <si>
    <t>Nenhuma ação adicional é necessária.</t>
  </si>
  <si>
    <t>Vegetação natural na fazenda.</t>
  </si>
  <si>
    <t>Você espera que todos os ecossistemas naturais dentro da fazenda, incluindo as cercas, linhas de árvores, áreas Ripárias e florestas, tenham diversidade de espécies e contenha, em sua maioria, espécies localmente adaptadas?</t>
  </si>
  <si>
    <t>Manter a vegetação natural existente; Garantir que a área total da fazenda com vegetação natural cumpra com os requisitos 6.2.2 a6.2.6</t>
  </si>
  <si>
    <t xml:space="preserve">Investigar se todos os ecossistema naturais na fazenda, incluindo as cercas, linhas de árvores, Áreas Ripárias e florestas, contém vegetação localmente adaptada. Se não, identificar espécies apropriadas que possam ser plantadas para aumentar a proporção de vegetação natural nos ecossistemas naturais da fazenda, incluindo cercas, linhas de árvores, áreas Ripárias e florestas. </t>
  </si>
  <si>
    <t>Florestas no local</t>
  </si>
  <si>
    <t>Florestas</t>
  </si>
  <si>
    <t xml:space="preserve"> Áreas alagadas dentro da fazenda</t>
  </si>
  <si>
    <t>Hidrovias, fontes de água e áreas alagadas</t>
  </si>
  <si>
    <t>Apenas responda se você tiver áreas alagadas dentro da fazenda/grupo.
As áreas alagadas armazenam ou canalizam águas de enxurrada em qualquer momento do ano?</t>
  </si>
  <si>
    <t>Planejar, delinear e manejar as áreas alagadas e várzeas ativas, e garantir que as atividades de produção e processamento não se aproximem dessas várzeas.</t>
  </si>
  <si>
    <t>Áreas alagadas dentro da fazenda</t>
  </si>
  <si>
    <t>Campos e pastos ou desertos não-naturais na fazenda</t>
  </si>
  <si>
    <t>Campos, Pastagens e Desertos Não-naturais</t>
  </si>
  <si>
    <t>Apenas responda se você tiver campos, pastagens e desertos não-naturais dentro da fazenda/grupo.
As áreas de campos, pastagens e desertos não-naturais contém grandes áreas livres que estão em risco de erodir em vias aquáticas próximas?</t>
  </si>
  <si>
    <t>Plantar cobertura nativa adicional (gramas, arbustos, árvores) e implementar medidas para proteção contra erosão.</t>
  </si>
  <si>
    <t>Campos, pastagens e Desertos não-naturais</t>
  </si>
  <si>
    <t>Monitorar a área para erosão e implementar medidas de controle de erosão conforme necessárias. Conservar e melhorar qualquer vegetação nativa existente.</t>
  </si>
  <si>
    <t xml:space="preserve"> Terra em pousio permanente</t>
  </si>
  <si>
    <t>Terras em pousio</t>
  </si>
  <si>
    <t>Apenas responda se você tiver terra em pousio permanente dentro da fazenda/grupo.
Existem árvores regenerando de forma natural em terra em pousio permanente?</t>
  </si>
  <si>
    <t>Terra em pousio permanente</t>
  </si>
  <si>
    <t xml:space="preserve">Revegetação da terra em pousio ao plantar espécies nativas de gramas, arbustos e árvores de acordo com um regime de sucessão apropriado. </t>
  </si>
  <si>
    <t xml:space="preserve">Mudanças climáticas </t>
  </si>
  <si>
    <t>Riscos de mudanças climáticas</t>
  </si>
  <si>
    <t>A gerência, supervisores e/ou pessoal técnico estão treinados para avaliar riscos e impactos que as mudanças climáticas colocam aos meios de vida e sistemas de produção?</t>
  </si>
  <si>
    <t>Treinamento/conscientização sobre os riscos das mudanças climáticas e seus amplos impactos nos sistemas de produção agrícola e meios de vida.</t>
  </si>
  <si>
    <t>A gerência, supervisores e/ou equipe técnica identificou as ameaças/riscos/impactos (atuais e projetados) mais significativos das mudanças climáticas nos recursos para subsistência e sistemas agrícolas?</t>
  </si>
  <si>
    <t>Realizar uma análise de risco para mudanças climáticas da Rainforest Alliance para identificar e descrever os riscos climáticos mais significados com base na Ferramenta de Análise de Risco para mudanças climáticas da Rainforest Alliance.</t>
  </si>
  <si>
    <t xml:space="preserve">A gerência, supervisores e/ou equipe técnica tem acesso às relevantes informações, habilidades e serviços sobre mudanças climáticas para desenvolver e empregar estratégias de adaptação?  </t>
  </si>
  <si>
    <t>Conscientização sobre a disponibilidade de informação para melhorar a capacidade adaptativa e resiliência, sistemas de aviso antecipado, ferramentas de apoio e a importância da igualdade de acesso aos recursos.</t>
  </si>
  <si>
    <t>Medidas de emergência para lidar com eventos climáticas extremos e seus potenciais impactos (ex. plano de evacuação) estão desenvolvidos e implementados?</t>
  </si>
  <si>
    <t>Com base no mapa de risco e onde for aplicável, desenvolver um plano de resposta de emergência para as moradias e localidades mais amplas da comunidade, ex. moradias localizadas em declives sob o risco de deslizamentos.</t>
  </si>
  <si>
    <t>Medidas de emergência para lidar com eventos climáticas extremos e seus potenciais impactos (isto é, um plano de evacuação) são conhecidas pelos membros do grupo?</t>
  </si>
  <si>
    <t>Com base no mapa de risco (requisito da Norma 1.2.10) e onde for aplicável, fazer conscientizações sobre possíveis planos de respostas dos membros do grupo em risco, por exemplo, comunidades localizadas em declives acentuados com risco de deslizamentos.</t>
  </si>
  <si>
    <t>Tipo de Detentor de Certificado (selecione)</t>
  </si>
  <si>
    <t>Requisito da Norma</t>
  </si>
  <si>
    <t>Nº da Questão</t>
  </si>
  <si>
    <t>Questão</t>
  </si>
  <si>
    <t>Resposta (selecione)</t>
  </si>
  <si>
    <t>Medida de mitigação</t>
  </si>
  <si>
    <t>Medida de mitigação própria do Detentor de Certificado</t>
  </si>
  <si>
    <t>(Não se aplica para este tipo de Titular de Certificado)</t>
  </si>
  <si>
    <t>Riscos identificados pelo próprio Detentor de Certificado</t>
  </si>
  <si>
    <t>Ferramenta de Análise de Risco para Fazendas</t>
  </si>
  <si>
    <t>Planejar a gestão da cobertura de copa, estrato e presença de vinhas ou lianas (Ex. ao criar aberturas, plantio de espécies adicionais e restrição de colheita e pecuária conforme o necessário) para facilitar a regeneração e crescimento da floresta natural. Veja o documento intitulado Orientação M: Vegetação Nativa e Ecossistemas Naturais para mais detalhes sobre manejo de florestas dentro da fazenda.</t>
  </si>
  <si>
    <t>A floresta se assemelha a uma floresta natural em termos de cobertura de copa, estrato e presença de vinhas ou lianas? Veja o documento intitulado Orientação M: Vegetação Nativa e Ecossistemas Naturais para mais informações sobre mensuração da qualidade da floresta.</t>
  </si>
  <si>
    <t>Perguntas de risco</t>
  </si>
  <si>
    <t>Medidas de mitigação recomendadas pela Rainforest Alliance, a serem incluídas no plano de gestão.
(Nota: medidas de mitigação alternativas são permitidas se consideradas mais apropriadas para o contexto).</t>
  </si>
  <si>
    <t>Ações de mitigação próprias do Detentor de Certificado</t>
  </si>
  <si>
    <t xml:space="preserve">Informações sobre o mecanismo de queixa e o comitê de Avaliar e Abordar estão visíveis e acessíveis a todos os indivíduos, trabalhadores, comunidade e/ou sociedade civil? </t>
  </si>
  <si>
    <t>Verificar e atualizar regularmente para garantir que a informação publicamente demonstrada esteja correta e acessível a todos; incluindo nos idiomas dos trabalhadores locais e temporários.</t>
  </si>
  <si>
    <t>Garantir que os indivíduos, trabalhadores, comunidades e/ou sociedade civil tenham acesso a informações práticas em seu idioma sobre como e onde eles podem acessar o mecanismo de queixa e o comitê de avaliar e abordar quando eles tem uma queixa que desejam ser resolvida.</t>
  </si>
  <si>
    <t xml:space="preserve">Oportunidades iguais e prevenção de discriminação </t>
  </si>
  <si>
    <t xml:space="preserve">Quaisquer das seguintes populações estão presentes ou próximas das dependências dos locais do Detentor de Certificado?
Trabalhadores migrantes (estrangeiros e de dentro do país); minorias étnicas específicas; povos indígenas; pessoas que não falam o idioma dominante no país e região? </t>
  </si>
  <si>
    <t>1) Avaliar se os membros dessas populações estão trabalhando nas dependências do Detentor de Certificado.
2) Assegurar que a gerência está ciente do tipo de populações que estão presentes e registra suas especificidades: tipo de população, número (estimativa), idioma e outros que forem relevantes.</t>
  </si>
  <si>
    <t xml:space="preserve"> O Comitê de Queixas compartilhou os detalhes de contato de uma organização/pessoa externa de confiança específica para casos de assédio sexual com trabalhadores?</t>
  </si>
  <si>
    <t xml:space="preserve">Não </t>
  </si>
  <si>
    <t xml:space="preserve">A gerência está regularmente tomando algumas ações direcionadas para prevenir violência e assédio (incluindo assédio sexual)? </t>
  </si>
  <si>
    <t>Implementar ao menos uma das seguintes medidas:
- Treinamento de trabalhadores, pessoal técnico e outras pessoas em contato direto com os trabalhadores sobre comportamento respeitoso e conceitos de violência e assédio no local de trabalho.
- Treinamento de trabalhadores no tópico de comportamento respeitoso e conceitos de violência e assédio no local de trabalho.
Nota: na maioria dos casos, violência e assédio no local de trabalho se relacionarão a experiências enfrentadas por mulheres. Contudo, riscos também são enfrentados por homens. Garanta que suas respostas cubram os riscos em relação a todos os trabalhadores independente de gênero.</t>
  </si>
  <si>
    <t>Realizar uma revisão uma vez por ano para verificar que existem documentos de identidade arquivados para todos os trabalhadores abaixo da idade de 18 anos.</t>
  </si>
  <si>
    <t>1) Verificar a idade de todos os jovens trabalhadores no local, respeitando os direitos de proteção e privacidade das crianças.
2) Desenvolver e implementar um sistema para verificar a identidade e idade de todas as novas contratações no local de trabalho, incluindo aquelas fornecidas pelos fornecedores de mão-de-obra. 
3) Garantir que o sistema baseie suas decisões em formas de identificação comprovadas e verificáveis, incluindo documentos de identidade e registros escolares e médicos. Incluir no sistema de verificação de idade a matrícula escolar e status. 
4) Garantir que as informações sobre idade na qual as crianças podem trabalhar e suas circunstâncias sejam claramente comunicadas ao pessoal e trabalhadores.</t>
  </si>
  <si>
    <t xml:space="preserve">A gerência listou quaisquer tarefas, processos ou outras condições de trabalho ocorrendo no local que possam ser perigosas para jovens trabalhadores? </t>
  </si>
  <si>
    <t xml:space="preserve">1) Listar todas as tarefas/processos perigosos e garantir que todos os supervisores estejam cientes que os trabalhadores menores de 18 anos não possam realizá-los. 
2) Verificar se os trabalhadores menores de 18 anos realmente não realizam tarefas/processos perigosos. </t>
  </si>
  <si>
    <t>1) Desenvolver uma lista de tarefas e processos de trabalho - alinhadas com qualquer política ou lei nacional relevante - que menores de 18 anos estão proibidos de realizar. Garantir que a lista cubra os trabalhos que envolvam substâncias perigosas, equipamentos perigosos, trabalho em altura ou carregamento de peso. A lista de tarefas também deve esclarecer que jovens trabalhadores estão proibidos de realizar trabalho a noite ou durante o horário escolar.
2) Revisar a lista a cada safra para garantir que esteja atualizada com a política e legislação nacional.
3) Realizar uma revisão/análise de risco de saúde e segurança de todas as principais atividades para identificar os principais riscos, além dos passos propostos para remover ou reduzir a exposição de jovens trabalhadores (por exemplo, remover perigos de maquinário, ferramentas afiadas, substâncias perigosas, trabalho em altura, carregamento de cargas pesadas, trabalho noturno). 
4) Garantir que todos os supervisores estejam cientes da lista de tarefas perigosas e quais tarefas os jovens trabalhadores são permitidos realizar. 
5) Conscientizar os trabalhadores, especialmente aqueles que trabalham em equipes com jovens trabalhadores, sobre as tarefas que jovens trabalhadores podem realizar e a partir de qual idade.</t>
  </si>
  <si>
    <t xml:space="preserve">Existem crianças vivendo no local e em idade escolar compulsória que vão à escola a uma distância de caminhada segura ou em uma distância de viagem razoável utilizando transporte seguro? </t>
  </si>
  <si>
    <t xml:space="preserve">Coordenar com a escola local e solicitar ser informado se qualquer criança vivendo no local se evadir ou frequentar a escola de forma irregular [garantir que esse processo esteja alinhado com a lei nacional de proteção de dados]. </t>
  </si>
  <si>
    <t>Colaborar com o departamento de educação local e ONGs locais para apoiar o acesso à educação por crianças que vivem no local; considerar providenciar transporte seguro ou fazer incidência para aulas satélite no local para crianças mais jovens, onde possível administradas pelo departamento de educação local.</t>
  </si>
  <si>
    <t xml:space="preserve">Trabalhadores familiar </t>
  </si>
  <si>
    <t xml:space="preserve">Existe o risco de que menores de 18 anos realizem trabalhos no local?
</t>
  </si>
  <si>
    <t>Estabelecer um sistema de monitoramento de trabalho infantil.
1) Designar um membro do pessoal para supervisionar o trabalho de todos os menores de 18 anos registrados como trabalhadores do local e para monitorar a saúde e frequência escolar dos menores de 18 anos.
2) O membro do pessoal responsável verifica os locais onde os menores de 18 anos trabalham para garantir que esses jovens trabalhadores não estejam realizando tarefas perigosas nem trabalhando durante o horário escolar, ou à noite ou sem períodos de descanso suficientes entre os dias escolares. A frequência deve depender do nível de risco (ex. Quanto maior o risco, mais frequente o monitoramento), registrar os resultados dessas visitas. 
3) Seguir a Ferramenta de Remediação da Rainforest Alliance ao remover as crianças do trabalho infantil, garantindo os cuidados tomados para minimizar o dano às famílias quando perdem renda. Supervisores e trabalhadores estão informados sobre a política de contratação de jovens trabalhadores, incluindo a idade na qual esses trabalhadores podem ser contratados individualmente, de acordo com a Norma Rainforest Alliance e a lei nacional.</t>
  </si>
  <si>
    <t>1) Supervisores e trabalhadores estão informados sobre a política de contratação de jovens trabalhadores, incluindo a idade na qual esses trabalhadores podem ser contratados individualmente, de acordo com a Norma Rainforest Alliance e a lei nacional.
2) Designar monitores de trabalho infantil [suficientes para fornecer um grau efetivo de cobertura e visibilidade ao longo dos locais] para manter supervisão aos trabalhos realizados por crianças, padrões de saúde e frequência escolar e para manter a conscientização da política de trabalho infantil do grupo para os produtores, supervisores de jovens trabalhadores e aos próprios trabalhadores contratados.</t>
  </si>
  <si>
    <t>A gerência utiliza fornecedores de mão-de-obra para recrutar trabalhadores?</t>
  </si>
  <si>
    <t>1) Verificar se sistemas governamentais existem para registar ou licenciar fornecedores de mão-de-obra. Se sim, qualquer fornecedor de mão-de mão-de-obra utilizado deve ser registrado/licenciado e seu número de registro/licença documentado.
2) Garantir que a gerência pague todas as taxas e custos relacionado ao recrutamento e fornecedores de mão-de-obra, os trabalhadores não devem pagar taxas ou custos de recrutamento.
3) Comunicar aos fornecedores de mão-de-obra que eles devem cumprir com todos os requisitos de salários e contratos (5.3) e condições de trabalho (5.5), enquanto os trabalhadores estiverem sob sua custódia.
4) Confirmar através das autoridades governamentais que o registro/licença do fornecedor de mão-de-obra ainda está válido e que ele está em conformidade com a lei.
5) Assinar contratos escritos com todos os fornecedores de mão-de-obra documentando seu número de registro/licença, taxas/custos pagos pela gerência da fazenda/grupo ao recrutador de mão-de-obra, proibição de cobrança de taxas de recrutamento dos trabalhadores, proibição do uso de práticas fraudulentas/coercivas, e os requisitos a serem cumpridos em 5.3 e 5.5.
6) Verificar, também através do monitoramento para avaliar e abordar, se contratos estão estabelecidos com fornecedores de mão-de-obra.
7) Quando trabalhadores estão sendo contratados, ter um processo estabelecido para verificar com eles os salários e outras condições que lhes foram prometidos (se houve uso de fraude), e se eles estão em dívida com os fornecedores de mão-de-obra.
8) Verificar, também através do monitoramento para avaliar e abordar, que os fornecedores de mão-de-obra não utilizam quaisquer práticas de recrutamento fraudulenta ou coercivas.</t>
  </si>
  <si>
    <t>A gerência paga os trabalhadores por produção/cota/medida, em ao menos alguns  momentos do ano?</t>
  </si>
  <si>
    <t>A gerência tem um sistema estabelecido para calcular/garantir que os trabalhadores pagos por medida são pagos ao menos com o salário mínimo aplicável.
2) A gerência tem documentação, por trabalhador, que mostra as horas trabalhadas, volumes produzidos, cálculo de salários e deduções, e salários pagos.
3) Em cada pagamento os trabalhadores recebem demonstrativos de pagamento mostrando essas informações.
4) Os trabalhadores são informados, no momento da contratação, dos procedimentos da gerência caso eles tenham reclamações/perguntas com relação aos cálculos de seus pagamentos. Isso deve incluir informá-los sobre a disponibilidade do Mecanismo de Queixa. Essa comunicação deve ser feita nos idiomas falados pelos trabalhadores.</t>
  </si>
  <si>
    <t>Existem vigilantes na fazenda?</t>
  </si>
  <si>
    <t xml:space="preserve">Sim </t>
  </si>
  <si>
    <t xml:space="preserve">
Treinar guardas de segurança quanto aos direitos dos trabalhadores, por exemplo, que trabalhadores que vivem nas dependências tem o direito de movimento dentro e fora das dependências fora do horário de trabalho.</t>
  </si>
  <si>
    <t>Existem trabalhadores recrutados/fornecidos pelo local por oficiais militares ou carcereiros?</t>
  </si>
  <si>
    <t>1. Oficiais militares mobilizando pessoal militar para realização de trabalho é uma forma de trabalho forçado. Assegure-se que os locais; não utilizem esse tipo de mão-de-obra.
2. Garantir que qualquer prisioneiro trabalhando nos locais tenha livremente fornecido seu consentimento para o trabalho e seu consentimento é documentado.
3. Garantir que a mão-de-obra prisional seja tratada da mesma forma que os outros trabalhadores em relação aos contratos, pagamentos, condições de trabalho e todas as outras proteções da Norma Rainforest Alliance.</t>
  </si>
  <si>
    <t>Os trabalhadores dão quaisquer valores (tais como depósitos) ou documentos originais (tais como passaportes) para a gerência ou fornecedores de mão-de-obra?</t>
  </si>
  <si>
    <t>1) Garantir que os trabalhadores não sejam demandados a fazer qualquer tipo de pagamento ou depósito ou fornecer qualquer documento pessoal à gerência, além de confirmar a sua identidade no momento da contratação.
2) Em situações onde os trabalhadores preferirem fornecer documentos ou outros pertences à gerência para que sejam mantidos em segurança, garantir que os trabalhadores tenham acesso permanente e irrestrito a esses locais.</t>
  </si>
  <si>
    <t>1.6 Gênero</t>
  </si>
  <si>
    <t>A gerência já tomou ações para endereçar empoderamento de gênero e/ou mulheres por pelo menos mais que um ano?</t>
  </si>
  <si>
    <t>1) Formular uma política sobre igualdade de gênero e empoderamento feminino a ser compartilhada.
2) A gerência recebe um treinamento sobre gênero, por exemplo, o módulo de treinamento online da Rainforest Alliance para gênero. 
3) Mapeamento de partes interessadas para organizações relacionadas à gênero que possam auxiliar na incorporação de gênero dentro da operação.</t>
  </si>
  <si>
    <t>As mulheres atualmente estão representadas de forma igualitária (em relação à % total de trabalhadores) entre os treinadores, supervisores e/ou outras funções de alto nível dentro da gerência?</t>
  </si>
  <si>
    <t>1) Manter registros de todas as posições por gênero e tipo de posição.
2) Estabelecer uma cota mínima para treinadoras, supervisoras, pessoal feminino e outras funções de alto nível.
3) Organizar treinamentos direcionados para trabalhadoras que sejam necessários para que sejam treinadoras, supervisoras ou outras funções de alto nível.
4) Assegurar que os anúncios de posições cheguem até trabalhadores E trabalhadoras e que os requisitos da função sejam atingíveis por trabalhadoras.
5) Dar treinamento ao pessoal da gerência envolvida no recrutamento sobre viés inconsciente e metodologias para prevenir práticas discriminatórias com base em gênero.</t>
  </si>
  <si>
    <t>Participação feminina em treinamentos.</t>
  </si>
  <si>
    <t>Existem trabalhadoras atualmente participando de forma igualitária (comparada com a % total de trabalhadoras) nos treinamentos?</t>
  </si>
  <si>
    <t>Manter os registros dos participantes de treinamento por gênero e monitorar a continuidade da participação igualitária de trabalhadoras.</t>
  </si>
  <si>
    <t>1) Manter registros dos participantes dos treinamentos por gênero.
2) Verificar com trabalhadoras quais são os potenciais limitantes para sua participação nos treinamentos.
3) Conduzir treinamentos em dias/horas/locais onde mulheres possam facilmente comparecer e enviar convites pessoais.</t>
  </si>
  <si>
    <t>Existem quaisquer das seguintes populações na fazenda ou grupo ou em suas proximidades: Trabalhadores migrantes; minorias étnicas específicas; povos indígenas; pessoas que não falam o idioma dominante no país e região?</t>
  </si>
  <si>
    <t>በአደጋ ስጋት ዳሰሳ ውስጥ እስካሁን ላልተካተቱ አገሮች ወይም ሰብሎች፣ እባክዎ በተለዩት ስጋቶች ላይ በመመስረት ተገቢውን የማስተካከያ እርምጃዎችን ይምረጡ።</t>
  </si>
  <si>
    <t>リスク分布図にまだ含まれていない国や農作物については、特定されたリスクに基づいた適切な緩和策を選択してください。</t>
  </si>
  <si>
    <t>Untuk negara-negara atau tanaman yang belum termasuk dalam peta risiko, silakan pilih tindakan mitigasi yang sesuai berdasarkan risiko yang telah diidentifikasikan</t>
  </si>
  <si>
    <t>对于本风险地图未包含的国家或农作物，请根据判定出的风险选择适宜的减缓措施。</t>
  </si>
  <si>
    <t>Đối với các nước hay các loại cây trồng chưa có trong bản đồ rủi ro, vui lòng chọn biện pháp giảm thiểu rủi ro thích hợp dựa trên những rủi ro đã xác định.</t>
  </si>
  <si>
    <t>Risk haritalarında yer almayan ülkeler ya da ürünler için lütfen tanımlanan risklere dayanarak uygun hafifletme önlemlerini seçin.</t>
  </si>
  <si>
    <t>Para países ou cultivos ainda não incluídos nos mapas de risco, por favor selecionar uma medida de mitigação com base nos riscos identificados.</t>
  </si>
  <si>
    <t>Pour les pays ou les cultures qui ne sont pas encore inclus dans les cartes de risques, veuillez sélectionner les mesures d'atténuation appropriées en vous basant sur les risques identifiés.</t>
  </si>
  <si>
    <t>Por favor seleccione las medidas de mitigación adecuadas basados en los riesgos identificados en caso de esos paises o cultivos que todavía no estén incluidos en los mapas de riesgos.</t>
  </si>
  <si>
    <t>For the countries or crops not included yet in the risk maps, please select the appropriate mitigation measures based on the identified risks.</t>
  </si>
  <si>
    <t>手引きM：自然生態系と植生</t>
  </si>
  <si>
    <t xml:space="preserve">Panduan M: Ekosistem dan Vegetasi Alami </t>
  </si>
  <si>
    <t>指南M：自然生态系统和植被</t>
  </si>
  <si>
    <t>Hướng dẫn M: Thảm thực vật và Hệ sinh thái Tự nhiên</t>
  </si>
  <si>
    <t>Kılavuz M: Doğal Ekosistemler ve Bitki Örtüsü</t>
  </si>
  <si>
    <t>Orientação M: Vegetação Nativa e Ecossistemas Naturais</t>
  </si>
  <si>
    <t>Document d’orientation M : Document d’orientation végétation indigène et écosystèmes naturels</t>
  </si>
  <si>
    <t>Guía M: Vegetación Nativa y Ecosistemas Naturales</t>
  </si>
  <si>
    <t>Guidance M: Natural Ecosystems and Vegetation</t>
  </si>
  <si>
    <t>የማስተካከያ እርምጃ  ("ዝቅተኛ፣ መካከለኛ፣ ከፍተኛ ስጋት" ለሚመለከተው ሀገር እና ምርት የህፃናት ጉልበት ብዝበዛ እና አስገድዶ ማሰራትን በተመለከተ ተፈፃሚ የሚሆነውን የሬንፎረስት አሊያንስ ስጋት ዳሰሳ ካርታን ይመልከቱ)</t>
  </si>
  <si>
    <t>緩和策（「低い、中間の、高いリスク」は、貴方の国と製品に適用される、児童労働と強制労働のためのレインフォレスト・アライアンスリスクマップを参照する）</t>
  </si>
  <si>
    <t>Tindakan mitigasi ("risiko rendah, medium, tinggi" mengacu pada Peta Risiko Rainforest Alliance untuk Pekerja Anak dan Kerja Paksa yang berlaku di negara dan produk Anda)</t>
  </si>
  <si>
    <t>缓解措施
（“低、中、高风险”指适用于贵国和产品的雨林联盟童工和强迫劳动风险地图）</t>
  </si>
  <si>
    <t xml:space="preserve">Giải pháp giảm nhẹ ("rủi ro thấp, trung bình, cao" đề cập đến Bản đồ Rủi ro của Rainforest Alliance đối với vấn đề Lao động Trẻ em và Lao động Cưỡng bức có thể áp dụng đối với quốc gia và sản phẩm của bạn) </t>
  </si>
  <si>
    <t>Hafifletme önlemi ("düşük, orta, yüksek risk" ülkenizde ve ürününüzde geçerli olan Çocuk İşçiliği ve Zorla Çalıştırma için Rainforest Alliance Risk Haritasını ifade eder)</t>
  </si>
  <si>
    <t>Medida de mitigação
("Baixo, médio e alto risco" se referem aos Mapas de Risco da Rainforest Alliance para trabalho infantil e trabalho forçado aplicáveis ao seu país e produto)</t>
  </si>
  <si>
    <t>Mesures d'atténuation ("risque bas, moyen, élevé" se refère aux cartes de risque Rainforest Alliance sur le Travail des Enfants et le Travail Forcé qui sont applicables à votre pays et votre produit)</t>
  </si>
  <si>
    <t>Medida de mitigacion ("riesgo bajo, medio, alto" consulte los mapas de riesgo de Rainforest Alliance para trabajo infantil y trabajo forzoso aplicables a su país y producto)</t>
  </si>
  <si>
    <t>Mitigation measure 
("low, medium, high risk" refer to the Rainforest Alliance Risk Maps for Child Labor and Forced Labor applicable to your country and product)</t>
  </si>
  <si>
    <t xml:space="preserve">የሬንፎረስት አሊያንስ መሰረታዊ የእርሻ ስጋት ዳሰሳ መሳሪያ </t>
  </si>
  <si>
    <t>レインフォレスト・アライアンス基本的農場リスク査定ツール</t>
  </si>
  <si>
    <t>Alat bantu Penilaian Risiko Dasar Kebun Rainforest Alliance</t>
  </si>
  <si>
    <t>雨林联盟基本农场风险评估工具</t>
  </si>
  <si>
    <t>Công cụ Đánh giá Rủi ro Trang trại Cơ bản của Rainforest Alliance</t>
  </si>
  <si>
    <t>Rainforest Alliance Temel Arazi Risk Değerlendirmesi Aracı</t>
  </si>
  <si>
    <t>Outil d’évaluation de base des risques pour les exploitations agricoles de Rainforest Alliance</t>
  </si>
  <si>
    <t>Herramienta de Evaluación Básica de Riesgos Agrícolas de Rainforest Alliance</t>
  </si>
  <si>
    <t>ሁሉም</t>
  </si>
  <si>
    <t>全て</t>
  </si>
  <si>
    <t>Semua</t>
  </si>
  <si>
    <t>所有</t>
  </si>
  <si>
    <t>Tất cả</t>
  </si>
  <si>
    <t>Hepsi</t>
  </si>
  <si>
    <t>Tous</t>
  </si>
  <si>
    <t xml:space="preserve">የቡድን ሰርተፊኬሽን </t>
  </si>
  <si>
    <t>団体認証</t>
  </si>
  <si>
    <t>Sertifikasi Kelompok</t>
  </si>
  <si>
    <t>团体证书</t>
  </si>
  <si>
    <t>Chứng nhận Nhóm</t>
  </si>
  <si>
    <t>Grup Sertifikasyonu</t>
  </si>
  <si>
    <t>Certification de groupe</t>
  </si>
  <si>
    <t>Certificación de grupo</t>
  </si>
  <si>
    <t xml:space="preserve">ትልቅ </t>
  </si>
  <si>
    <t>大きな</t>
  </si>
  <si>
    <t>Besar</t>
  </si>
  <si>
    <t>大的</t>
  </si>
  <si>
    <t>Lớn</t>
  </si>
  <si>
    <t>Büyük</t>
  </si>
  <si>
    <t>Grand</t>
  </si>
  <si>
    <t>አይመለከተውም</t>
  </si>
  <si>
    <t>該当なし</t>
  </si>
  <si>
    <t>Tidak berlaku</t>
  </si>
  <si>
    <t>不适用</t>
  </si>
  <si>
    <t>Không áp dụng</t>
  </si>
  <si>
    <t>G.D.</t>
  </si>
  <si>
    <t>No disponible</t>
  </si>
  <si>
    <t>አይደለም/አላውቅም</t>
  </si>
  <si>
    <t>いいえ/わかりません</t>
  </si>
  <si>
    <t>Tidak/Tidak tahu</t>
  </si>
  <si>
    <t>否/不知道</t>
  </si>
  <si>
    <t>Không/không biết</t>
  </si>
  <si>
    <t>Hayır/Bilmiyorum</t>
  </si>
  <si>
    <t>Non/Ne sais pas</t>
  </si>
  <si>
    <t>No/No sabe</t>
  </si>
  <si>
    <t>አይደለም</t>
  </si>
  <si>
    <t>いいえ</t>
  </si>
  <si>
    <t>Tidak</t>
  </si>
  <si>
    <t>否</t>
  </si>
  <si>
    <t>Không</t>
  </si>
  <si>
    <t>Hayır</t>
  </si>
  <si>
    <t>Non</t>
  </si>
  <si>
    <t xml:space="preserve">አዎ </t>
  </si>
  <si>
    <t>はい</t>
  </si>
  <si>
    <t>Ya</t>
  </si>
  <si>
    <t>是</t>
  </si>
  <si>
    <t>Có</t>
  </si>
  <si>
    <t>Evet</t>
  </si>
  <si>
    <t>Oui</t>
  </si>
  <si>
    <t>Sí</t>
  </si>
  <si>
    <t xml:space="preserve">የሰርተፊኬት ባለቤት ራሱ የተለዩ ስጋት ዳሰሳ </t>
  </si>
  <si>
    <t>識別した認証保有者自身のリスク</t>
  </si>
  <si>
    <t>Identifikasi Risiko milik Pemegang Sertifikat</t>
  </si>
  <si>
    <t>已识别的证书持有者自身风险</t>
  </si>
  <si>
    <t>Các rủi ro của chính Đơn vị Sở hữu chứng nhận đã được xác định</t>
  </si>
  <si>
    <t>Sertifika Sahibinin kendi tanımladığı riskler</t>
  </si>
  <si>
    <t>Risques personnels auto-identifiés par les titulaires de certificats</t>
  </si>
  <si>
    <t>Los riesgos propios de identificados por el titular del certificado</t>
  </si>
  <si>
    <t>(ለዚህ አይነት የሰርተፊኬት ባለቤት አይመለከተውም )</t>
  </si>
  <si>
    <t>(この種類の認証保有者には該当しない）</t>
  </si>
  <si>
    <t>(Tidak berlaku untuk tipe Pemegang Sertifikat ini)</t>
  </si>
  <si>
    <t>（对此类证书持有者不适用）</t>
  </si>
  <si>
    <t>(Không áp dụng đối với loại Đơn vị sở hữu Chứng nhận này)</t>
  </si>
  <si>
    <t>(Bu tür Sertifika Sahibi için geçerli değil)</t>
  </si>
  <si>
    <t>(Ne s'applique pas à ce type de Titulaire de Certificat)</t>
  </si>
  <si>
    <t>(No aplica para este tipo de titulares de certificado)</t>
  </si>
  <si>
    <t>የሰርተፊኬት ባለቤቱ የማስተካከያ እርምጃ</t>
  </si>
  <si>
    <t>認証所有者自身の緩和策</t>
  </si>
  <si>
    <t xml:space="preserve">Tindakan mitigasi milik Pemegang Sertifikat </t>
  </si>
  <si>
    <t>证书持有者自身缓解措施</t>
  </si>
  <si>
    <t>Đơn vị sở hữu Chứng nhận có được giải pháp giảm nhẹ</t>
  </si>
  <si>
    <t>Sertifika Sahibi'nin kendi hafifletme önlemi</t>
  </si>
  <si>
    <t>Mesure d'atténuation propre du titulaire de certificat</t>
  </si>
  <si>
    <t>Medida de mitigación propia del Titular del Certificado</t>
  </si>
  <si>
    <t>የማስተካከያ እርምጃ</t>
  </si>
  <si>
    <t>緩和策</t>
  </si>
  <si>
    <t>Tindakan mitigasi</t>
  </si>
  <si>
    <t>缓解措施</t>
  </si>
  <si>
    <t>Giải pháp giảm nhẹ</t>
  </si>
  <si>
    <t>Hafifletme önlemi</t>
  </si>
  <si>
    <t>Mesure d’atténuation</t>
  </si>
  <si>
    <t>Medida de mitigación</t>
  </si>
  <si>
    <t>መልስ (ምረጥ)</t>
  </si>
  <si>
    <t>回答（選択する）</t>
  </si>
  <si>
    <t>Jawaban (pilih)</t>
  </si>
  <si>
    <t>答案（选择）</t>
  </si>
  <si>
    <t>Trả lời/Giải đáp (Lựa chọn)</t>
  </si>
  <si>
    <t>Cevap (seçiniz)</t>
  </si>
  <si>
    <t>Réponse (sélectionner)</t>
  </si>
  <si>
    <t>Respuesta (seleccionar)</t>
  </si>
  <si>
    <t>ጥያቄ</t>
  </si>
  <si>
    <t>質問</t>
  </si>
  <si>
    <t>Pertanyaan</t>
  </si>
  <si>
    <t>问题</t>
  </si>
  <si>
    <t>Câu hỏi/Thắc mắc</t>
  </si>
  <si>
    <t>Soru</t>
  </si>
  <si>
    <t>Pregunta</t>
  </si>
  <si>
    <t>ጥያቄ #</t>
  </si>
  <si>
    <t>質問番号</t>
  </si>
  <si>
    <t>Nomor Pertanyaan</t>
  </si>
  <si>
    <t>问题#</t>
  </si>
  <si>
    <t>Câu hỏi/Thắc mắc #</t>
  </si>
  <si>
    <t>Soru No.</t>
  </si>
  <si>
    <t xml:space="preserve">No. de question </t>
  </si>
  <si>
    <t>Pregunta #</t>
  </si>
  <si>
    <t>ጉዳይ</t>
  </si>
  <si>
    <t>問題</t>
  </si>
  <si>
    <t>Isu</t>
  </si>
  <si>
    <t>Vấn đề</t>
  </si>
  <si>
    <t>Problem</t>
  </si>
  <si>
    <t xml:space="preserve">Problème </t>
  </si>
  <si>
    <t>በስታንዳርዱ ያለ መስፈርት</t>
  </si>
  <si>
    <t>認証での要件</t>
  </si>
  <si>
    <t>Persyaratan dalam Standar</t>
  </si>
  <si>
    <t>标准中的要求</t>
  </si>
  <si>
    <t>Yêu cầu về Tiêu chuẩn</t>
  </si>
  <si>
    <t>Standart Gerekliliği</t>
  </si>
  <si>
    <t>Exigence du standard</t>
  </si>
  <si>
    <t>Requisito en el estándar</t>
  </si>
  <si>
    <t>የሰርተፊኬት አይነት (ምረጥ)</t>
  </si>
  <si>
    <t>認証保有者の種類（選択する）</t>
  </si>
  <si>
    <t>Tipe Pemegang Sertifikat (pilih)</t>
  </si>
  <si>
    <t>证书持有者类型（选择）</t>
  </si>
  <si>
    <t>Loại Đơn vị sở hữu Chứng nhận (lựa chọn)</t>
  </si>
  <si>
    <t>Sertifika Sahibi Türü (seçiniz)</t>
  </si>
  <si>
    <t>Type de titulaire de certificat (sélectionner)</t>
  </si>
  <si>
    <t>Tipo de Titular de Certificado (seleccionar)</t>
  </si>
  <si>
    <t>ቋንቋ (ምረጥ)</t>
  </si>
  <si>
    <t>言語（選択する）</t>
  </si>
  <si>
    <t>Bahasa (pilih)</t>
  </si>
  <si>
    <t>语言（选择）</t>
  </si>
  <si>
    <t>Ngôn ngữ (lựa chọn)</t>
  </si>
  <si>
    <t>Dil (seçiniz)</t>
  </si>
  <si>
    <t>Idioma (selecione)</t>
  </si>
  <si>
    <t>Langue (sélectionner)</t>
  </si>
  <si>
    <t>Idioma (seleccionar)</t>
  </si>
  <si>
    <t>Language (select)</t>
  </si>
  <si>
    <t>Amharic</t>
  </si>
  <si>
    <t>Japanese</t>
  </si>
  <si>
    <t>Indonesian</t>
  </si>
  <si>
    <t>Chinese</t>
  </si>
  <si>
    <t>Vietnamese</t>
  </si>
  <si>
    <t>Turkish</t>
  </si>
  <si>
    <t>Portuguese</t>
  </si>
  <si>
    <t xml:space="preserve">French </t>
  </si>
  <si>
    <t>Spanish</t>
  </si>
  <si>
    <t>English</t>
  </si>
  <si>
    <t>Dropdown lists</t>
  </si>
  <si>
    <t>&lt;- Selecione "Grande" para fazendas grandes (individual e em grupo) e para pequenas fazendas certificadas individualmente.</t>
  </si>
  <si>
    <t>&lt;- select "Large" for large farms (individual and in group) and individually certified small farms.</t>
  </si>
  <si>
    <t xml:space="preserve">SA-S-SD-1 Norma de Agricultura Sustentável 2020 da Rainforest Alliance, Requisitos de Produção Agrícola. 
SA-S-SD-2 Norma de Agricultura Sustentável 2020 da Rainforest Alliance, Requisitos para Cadeia de Suprimentos. 
SA-S-SD-5 Anexo S4: Protocolo de Remediação Rainforest Alliance
		</t>
  </si>
  <si>
    <t>SA-S-SD-4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</si>
</sst>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estions&quot;"/>
    <numFmt numFmtId="165" formatCode="00"/>
  </numFmts>
  <fonts count="6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0"/>
      <name val="Calibri"/>
      <family val="2"/>
      <scheme val="minor"/>
    </font>
    <font>
      <sz val="10"/>
      <color theme="8" tint="-0.499984740745262"/>
      <name val="Calibri"/>
      <family val="2"/>
      <scheme val="minor"/>
    </font>
    <font>
      <sz val="10"/>
      <name val="Arial"/>
      <family val="2"/>
    </font>
    <font>
      <sz val="11"/>
      <color indexed="8"/>
      <name val="Calibri"/>
      <family val="2"/>
    </font>
    <font>
      <sz val="11"/>
      <color theme="1"/>
      <name val="Wingdings"/>
      <charset val="2"/>
    </font>
    <font>
      <sz val="10"/>
      <color rgb="FF000000"/>
      <name val="Calibri"/>
      <family val="2"/>
    </font>
    <font>
      <sz val="10"/>
      <color theme="1"/>
      <name val="Calibri"/>
      <family val="2"/>
    </font>
    <font>
      <sz val="10"/>
      <color rgb="FF7030A0"/>
      <name val="Calibri"/>
      <family val="2"/>
    </font>
    <font>
      <b/>
      <sz val="10"/>
      <color rgb="FFFF0000"/>
      <name val="Calibri"/>
      <family val="2"/>
      <scheme val="minor"/>
    </font>
    <font>
      <sz val="13"/>
      <color theme="1"/>
      <name val="Arial"/>
      <family val="2"/>
    </font>
    <font>
      <sz val="10"/>
      <color rgb="FFFF0000"/>
      <name val="Calibri"/>
      <family val="2"/>
      <scheme val="minor"/>
    </font>
    <font>
      <sz val="10"/>
      <color rgb="FF000000"/>
      <name val="Calibri"/>
      <family val="2"/>
      <scheme val="minor"/>
    </font>
    <font>
      <sz val="11"/>
      <color rgb="FF000000"/>
      <name val="Calibri"/>
      <family val="2"/>
      <scheme val="minor"/>
    </font>
    <font>
      <b/>
      <sz val="12"/>
      <color rgb="FFFF0000"/>
      <name val="Calibri"/>
      <family val="2"/>
      <scheme val="minor"/>
    </font>
    <font>
      <b/>
      <sz val="12"/>
      <color rgb="FFFFC000"/>
      <name val="Calibri"/>
      <family val="2"/>
      <scheme val="minor"/>
    </font>
    <font>
      <sz val="8"/>
      <name val="Calibri"/>
      <family val="2"/>
      <scheme val="minor"/>
    </font>
    <font>
      <strike/>
      <sz val="10"/>
      <color theme="1"/>
      <name val="Calibri"/>
      <family val="2"/>
      <scheme val="minor"/>
    </font>
    <font>
      <strike/>
      <sz val="10"/>
      <color rgb="FF000000"/>
      <name val="Calibri"/>
      <family val="2"/>
    </font>
    <font>
      <sz val="10"/>
      <color rgb="FF4472C4"/>
      <name val="Calibri"/>
      <family val="2"/>
      <scheme val="minor"/>
    </font>
    <font>
      <b/>
      <sz val="12"/>
      <color rgb="FF000000"/>
      <name val="Calibri"/>
      <family val="2"/>
      <scheme val="minor"/>
    </font>
    <font>
      <b/>
      <sz val="10"/>
      <color rgb="FF000000"/>
      <name val="Calibri"/>
      <family val="2"/>
      <scheme val="minor"/>
    </font>
    <font>
      <sz val="10"/>
      <color rgb="FF000000"/>
      <name val="Calibri Light"/>
      <family val="2"/>
      <scheme val="major"/>
    </font>
    <font>
      <sz val="11"/>
      <color theme="1"/>
      <name val="Calibri Light"/>
      <family val="2"/>
      <scheme val="major"/>
    </font>
    <font>
      <b/>
      <sz val="10"/>
      <color theme="1"/>
      <name val="Calibri Light"/>
      <family val="2"/>
      <scheme val="major"/>
    </font>
    <font>
      <sz val="10"/>
      <color theme="1"/>
      <name val="Calibri Light"/>
      <family val="2"/>
      <scheme val="major"/>
    </font>
    <font>
      <b/>
      <sz val="10"/>
      <color rgb="FF000000"/>
      <name val="Calibri Light"/>
      <family val="2"/>
      <scheme val="major"/>
    </font>
    <font>
      <b/>
      <sz val="10"/>
      <color rgb="FFFF0000"/>
      <name val="Calibri Light"/>
      <family val="2"/>
      <scheme val="major"/>
    </font>
    <font>
      <b/>
      <sz val="12"/>
      <color rgb="FF000000"/>
      <name val="Calibri Light"/>
      <family val="2"/>
      <scheme val="major"/>
    </font>
    <font>
      <b/>
      <sz val="20"/>
      <color theme="1"/>
      <name val="Calibri"/>
      <family val="2"/>
      <scheme val="minor"/>
    </font>
    <font>
      <b/>
      <sz val="14"/>
      <color theme="1"/>
      <name val="Calibri"/>
      <family val="2"/>
      <scheme val="minor"/>
    </font>
    <font>
      <sz val="14"/>
      <color theme="1"/>
      <name val="Calibri"/>
      <family val="2"/>
      <scheme val="minor"/>
    </font>
    <font>
      <b/>
      <sz val="36"/>
      <color rgb="FF175259"/>
      <name val="Century Gothic"/>
      <family val="2"/>
    </font>
    <font>
      <b/>
      <sz val="20"/>
      <color rgb="FFF53D1C"/>
      <name val="Century Gothic"/>
      <family val="2"/>
    </font>
    <font>
      <i/>
      <sz val="14"/>
      <color rgb="FF94BA29"/>
      <name val="Century Gothic"/>
      <family val="2"/>
    </font>
    <font>
      <sz val="11"/>
      <color rgb="FF94BA29"/>
      <name val="Century Gothic"/>
      <family val="2"/>
    </font>
    <font>
      <sz val="10"/>
      <color theme="1"/>
      <name val="Century Gothic"/>
      <family val="2"/>
    </font>
    <font>
      <sz val="10"/>
      <color rgb="FF1A52C2"/>
      <name val="Century Gothic"/>
      <family val="2"/>
    </font>
    <font>
      <sz val="11"/>
      <color rgb="FFF53D1C"/>
      <name val="Calibri"/>
      <family val="2"/>
      <scheme val="minor"/>
    </font>
    <font>
      <sz val="11"/>
      <name val="Calibri"/>
      <family val="2"/>
      <scheme val="minor"/>
    </font>
    <font>
      <b/>
      <sz val="10"/>
      <color theme="1"/>
      <name val="Century Gothic"/>
      <family val="2"/>
    </font>
    <font>
      <b/>
      <sz val="10"/>
      <name val="Century Gothic"/>
      <family val="2"/>
    </font>
    <font>
      <sz val="9"/>
      <color theme="1"/>
      <name val="Century Gothic"/>
      <family val="2"/>
    </font>
    <font>
      <b/>
      <sz val="10"/>
      <color rgb="FF000000"/>
      <name val="Century Gothic"/>
      <family val="2"/>
    </font>
    <font>
      <sz val="9"/>
      <color rgb="FF000000"/>
      <name val="Calibri"/>
      <family val="2"/>
      <scheme val="minor"/>
    </font>
    <font>
      <i/>
      <sz val="9"/>
      <color theme="1"/>
      <name val="Century Gothic"/>
      <family val="2"/>
    </font>
    <font>
      <b/>
      <sz val="10"/>
      <name val="Calibri Light"/>
      <family val="2"/>
      <scheme val="major"/>
    </font>
    <font>
      <b/>
      <sz val="10"/>
      <name val="Calibri"/>
      <family val="2"/>
      <scheme val="minor"/>
    </font>
    <font>
      <b/>
      <sz val="12"/>
      <name val="Calibri"/>
      <family val="2"/>
      <scheme val="minor"/>
    </font>
    <font>
      <b/>
      <sz val="11"/>
      <color theme="1"/>
      <name val="Calibri"/>
      <family val="2"/>
      <scheme val="minor"/>
    </font>
    <font>
      <sz val="11"/>
      <color theme="1"/>
      <name val="Arial"/>
      <family val="2"/>
    </font>
    <font>
      <sz val="11"/>
      <color rgb="FF242424"/>
      <name val="Segoe UI"/>
      <family val="2"/>
    </font>
    <font>
      <b/>
      <sz val="11"/>
      <color theme="1"/>
      <name val="Calibri"/>
      <family val="2"/>
      <charset val="1"/>
    </font>
    <font>
      <sz val="11"/>
      <color rgb="FF000000"/>
      <name val="Calibri"/>
      <family val="2"/>
    </font>
    <font>
      <sz val="13"/>
      <color theme="1"/>
      <name val="Calibri"/>
      <family val="2"/>
      <scheme val="minor"/>
    </font>
    <font>
      <sz val="11"/>
      <color theme="1"/>
      <name val="Segoe UI"/>
      <family val="2"/>
    </font>
    <font>
      <b/>
      <sz val="11"/>
      <color rgb="FF000000"/>
      <name val="Calibri"/>
      <family val="2"/>
      <scheme val="minor"/>
    </font>
    <font>
      <u/>
      <sz val="11"/>
      <color theme="10"/>
      <name val="Calibri"/>
      <family val="2"/>
      <scheme val="minor"/>
    </font>
    <font>
      <sz val="11"/>
      <color rgb="FF000000"/>
      <name val="Segoe UI"/>
      <family val="2"/>
    </font>
    <font>
      <sz val="11"/>
      <color rgb="FF242424"/>
      <name val="Segoe UI"/>
      <family val="2"/>
    </font>
    <font>
      <b/>
      <sz val="11"/>
      <color rgb="FFFF0000"/>
      <name val="Calibri"/>
      <family val="2"/>
      <scheme val="minor"/>
    </font>
  </fonts>
  <fills count="3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6DA945"/>
        <bgColor indexed="64"/>
      </patternFill>
    </fill>
    <fill>
      <patternFill patternType="solid">
        <fgColor rgb="FFFFC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DEDBC6"/>
        <bgColor indexed="64"/>
      </patternFill>
    </fill>
    <fill>
      <patternFill patternType="solid">
        <fgColor rgb="FFFFFFFF"/>
        <bgColor indexed="64"/>
      </patternFill>
    </fill>
    <fill>
      <patternFill patternType="solid">
        <fgColor rgb="FFF4B084"/>
        <bgColor indexed="64"/>
      </patternFill>
    </fill>
    <fill>
      <patternFill patternType="solid">
        <fgColor rgb="FFF8CBAD"/>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CE4D6"/>
        <bgColor indexed="64"/>
      </patternFill>
    </fill>
    <fill>
      <patternFill patternType="solid">
        <fgColor rgb="FFFFF2CC"/>
        <bgColor indexed="64"/>
      </patternFill>
    </fill>
    <fill>
      <patternFill patternType="solid">
        <fgColor rgb="FFDDEBF7"/>
        <bgColor indexed="64"/>
      </patternFill>
    </fill>
    <fill>
      <patternFill patternType="solid">
        <fgColor rgb="FFFFE699"/>
        <bgColor indexed="64"/>
      </patternFill>
    </fill>
    <fill>
      <patternFill patternType="solid">
        <fgColor theme="0"/>
        <bgColor indexed="64"/>
      </patternFill>
    </fill>
    <fill>
      <patternFill patternType="solid">
        <fgColor rgb="FFFFFFFF"/>
        <bgColor rgb="FFFFFFFF"/>
      </patternFill>
    </fill>
    <fill>
      <patternFill patternType="solid">
        <fgColor rgb="FFFFFFFF"/>
        <bgColor rgb="FFFFFF00"/>
      </patternFill>
    </fill>
    <fill>
      <patternFill patternType="solid">
        <fgColor rgb="FFFFFFFF"/>
        <bgColor rgb="FF000000"/>
      </patternFill>
    </fill>
    <fill>
      <patternFill patternType="solid">
        <fgColor theme="0"/>
        <bgColor rgb="FFFFFF00"/>
      </patternFill>
    </fill>
    <fill>
      <patternFill patternType="solid">
        <fgColor rgb="FFF4B084"/>
        <bgColor rgb="FF000000"/>
      </patternFill>
    </fill>
    <fill>
      <patternFill patternType="solid">
        <fgColor rgb="FFFFE699"/>
        <bgColor rgb="FF000000"/>
      </patternFill>
    </fill>
    <fill>
      <patternFill patternType="solid">
        <fgColor theme="7"/>
        <bgColor indexed="64"/>
      </patternFill>
    </fill>
    <fill>
      <patternFill patternType="solid">
        <fgColor theme="5"/>
        <bgColor indexed="64"/>
      </patternFill>
    </fill>
    <fill>
      <patternFill patternType="solid">
        <fgColor theme="9" tint="0.79998168889431442"/>
        <bgColor rgb="FF000000"/>
      </patternFill>
    </fill>
    <fill>
      <patternFill patternType="solid">
        <fgColor rgb="FFF5B224"/>
        <bgColor indexed="64"/>
      </patternFill>
    </fill>
    <fill>
      <patternFill patternType="solid">
        <fgColor rgb="FFBFBFBF"/>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9.9978637043366805E-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rgb="FF000000"/>
      </right>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indexed="64"/>
      </left>
      <right style="thin">
        <color indexed="64"/>
      </right>
      <top style="medium">
        <color rgb="FF000000"/>
      </top>
      <bottom style="thin">
        <color indexed="64"/>
      </bottom>
      <diagonal/>
    </border>
    <border>
      <left style="medium">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indexed="64"/>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right style="thin">
        <color indexed="64"/>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bottom style="medium">
        <color indexed="64"/>
      </bottom>
      <diagonal/>
    </border>
    <border>
      <left style="thin">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style="medium">
        <color indexed="64"/>
      </left>
      <right style="thin">
        <color rgb="FF000000"/>
      </right>
      <top/>
      <bottom style="medium">
        <color indexed="64"/>
      </bottom>
      <diagonal/>
    </border>
    <border>
      <left/>
      <right style="medium">
        <color indexed="64"/>
      </right>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indexed="64"/>
      </top>
      <bottom/>
      <diagonal/>
    </border>
    <border>
      <left style="medium">
        <color indexed="64"/>
      </left>
      <right style="thin">
        <color rgb="FF000000"/>
      </right>
      <top/>
      <bottom style="thin">
        <color indexed="64"/>
      </bottom>
      <diagonal/>
    </border>
    <border>
      <left style="medium">
        <color indexed="64"/>
      </left>
      <right style="thin">
        <color rgb="FF000000"/>
      </right>
      <top/>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top/>
      <bottom style="medium">
        <color indexed="64"/>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0" fontId="8" fillId="0" borderId="0"/>
    <xf numFmtId="9" fontId="9" fillId="0" borderId="0" applyFont="0" applyFill="0" applyBorder="0" applyAlignment="0" applyProtection="0"/>
    <xf numFmtId="0" fontId="62" fillId="0" borderId="0" applyNumberFormat="0" applyFill="0" applyBorder="0" applyAlignment="0" applyProtection="0"/>
  </cellStyleXfs>
  <cellXfs count="878">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2" fillId="0" borderId="2" xfId="0" applyFont="1" applyBorder="1"/>
    <xf numFmtId="0" fontId="3" fillId="6" borderId="5" xfId="0" applyFont="1" applyFill="1" applyBorder="1" applyAlignment="1">
      <alignment vertical="center"/>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3" fillId="6" borderId="6" xfId="0" applyFont="1" applyFill="1" applyBorder="1" applyAlignment="1">
      <alignment vertical="center"/>
    </xf>
    <xf numFmtId="0" fontId="3" fillId="6" borderId="7" xfId="0" applyFont="1" applyFill="1" applyBorder="1" applyAlignment="1">
      <alignment vertical="center"/>
    </xf>
    <xf numFmtId="0" fontId="5" fillId="0" borderId="0" xfId="0" applyFont="1"/>
    <xf numFmtId="0" fontId="0" fillId="7" borderId="0" xfId="0" applyFill="1"/>
    <xf numFmtId="0" fontId="0" fillId="8" borderId="0" xfId="0" applyFill="1"/>
    <xf numFmtId="0" fontId="1"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9" fontId="1"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7" fillId="0" borderId="2" xfId="0" applyFont="1" applyFill="1" applyBorder="1" applyAlignment="1">
      <alignment vertical="center" wrapText="1"/>
    </xf>
    <xf numFmtId="0" fontId="6" fillId="9" borderId="11" xfId="1" applyFont="1" applyFill="1" applyBorder="1" applyAlignment="1">
      <alignment vertical="center" wrapText="1"/>
    </xf>
    <xf numFmtId="0" fontId="6" fillId="9" borderId="12" xfId="1" applyFont="1" applyFill="1" applyBorder="1" applyAlignment="1">
      <alignment vertical="center" wrapText="1"/>
    </xf>
    <xf numFmtId="0" fontId="6" fillId="9" borderId="11" xfId="1" applyFont="1" applyFill="1" applyBorder="1" applyAlignment="1">
      <alignment horizontal="center" vertical="center" wrapText="1"/>
    </xf>
    <xf numFmtId="0" fontId="6" fillId="9" borderId="13" xfId="1" applyFont="1" applyFill="1" applyBorder="1" applyAlignment="1">
      <alignment vertical="center" wrapText="1"/>
    </xf>
    <xf numFmtId="0" fontId="6" fillId="0" borderId="2" xfId="0" applyFont="1" applyFill="1" applyBorder="1" applyAlignment="1">
      <alignment vertical="center" wrapText="1"/>
    </xf>
    <xf numFmtId="0" fontId="2" fillId="0" borderId="0" xfId="0" applyFont="1" applyFill="1" applyBorder="1"/>
    <xf numFmtId="0" fontId="1" fillId="0" borderId="0" xfId="0" applyFont="1" applyFill="1"/>
    <xf numFmtId="0" fontId="1" fillId="8" borderId="2" xfId="0" applyFont="1" applyFill="1" applyBorder="1" applyAlignment="1">
      <alignment horizontal="center" wrapText="1"/>
    </xf>
    <xf numFmtId="164" fontId="1" fillId="8" borderId="3"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0" xfId="0" applyFont="1" applyBorder="1"/>
    <xf numFmtId="0" fontId="1" fillId="0" borderId="0" xfId="0" applyFont="1" applyAlignment="1"/>
    <xf numFmtId="0" fontId="1" fillId="0" borderId="0" xfId="0" applyFont="1" applyBorder="1"/>
    <xf numFmtId="9" fontId="1" fillId="0" borderId="0" xfId="0" applyNumberFormat="1" applyFont="1" applyAlignment="1">
      <alignment horizontal="center"/>
    </xf>
    <xf numFmtId="9" fontId="2" fillId="0" borderId="0" xfId="0" applyNumberFormat="1" applyFont="1" applyAlignment="1">
      <alignment horizontal="center"/>
    </xf>
    <xf numFmtId="9" fontId="1" fillId="0" borderId="0" xfId="0" applyNumberFormat="1" applyFont="1" applyAlignment="1">
      <alignment horizontal="center" vertical="center"/>
    </xf>
    <xf numFmtId="9" fontId="1" fillId="0" borderId="12" xfId="0" applyNumberFormat="1" applyFont="1" applyBorder="1" applyAlignment="1">
      <alignment horizontal="center"/>
    </xf>
    <xf numFmtId="0" fontId="1" fillId="0" borderId="12" xfId="0" applyFont="1" applyBorder="1" applyAlignment="1">
      <alignment horizontal="center"/>
    </xf>
    <xf numFmtId="0" fontId="10" fillId="0" borderId="0" xfId="0" applyFont="1"/>
    <xf numFmtId="0" fontId="0" fillId="0" borderId="0" xfId="0" applyAlignment="1">
      <alignment horizontal="left"/>
    </xf>
    <xf numFmtId="0" fontId="0" fillId="0" borderId="0" xfId="0" applyFill="1" applyAlignment="1">
      <alignment horizontal="left"/>
    </xf>
    <xf numFmtId="0" fontId="10" fillId="0" borderId="12" xfId="0" applyFont="1" applyBorder="1"/>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Fill="1" applyBorder="1" applyAlignment="1">
      <alignment vertical="center" wrapText="1"/>
    </xf>
    <xf numFmtId="0" fontId="3" fillId="6" borderId="6" xfId="0" applyFont="1" applyFill="1" applyBorder="1" applyAlignment="1">
      <alignment vertical="center" wrapText="1"/>
    </xf>
    <xf numFmtId="0" fontId="7" fillId="0" borderId="2"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2"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3" fillId="6" borderId="12" xfId="0" applyFont="1" applyFill="1" applyBorder="1" applyAlignment="1">
      <alignment vertical="center"/>
    </xf>
    <xf numFmtId="0" fontId="11" fillId="11" borderId="1" xfId="0" applyFont="1" applyFill="1" applyBorder="1" applyAlignment="1">
      <alignment vertical="center" wrapText="1"/>
    </xf>
    <xf numFmtId="0" fontId="13" fillId="9" borderId="1" xfId="0" applyFont="1" applyFill="1" applyBorder="1" applyAlignment="1">
      <alignment vertical="center" wrapText="1"/>
    </xf>
    <xf numFmtId="0" fontId="11" fillId="0" borderId="1" xfId="0" applyFont="1" applyBorder="1" applyAlignment="1">
      <alignment vertical="center" wrapText="1"/>
    </xf>
    <xf numFmtId="0" fontId="11" fillId="12" borderId="1" xfId="0" applyFont="1" applyFill="1" applyBorder="1" applyAlignment="1">
      <alignment vertical="center" wrapText="1"/>
    </xf>
    <xf numFmtId="0" fontId="12" fillId="11" borderId="1" xfId="0" applyFont="1" applyFill="1" applyBorder="1" applyAlignment="1">
      <alignment vertical="center" wrapText="1"/>
    </xf>
    <xf numFmtId="0" fontId="1" fillId="0" borderId="1" xfId="0" applyFont="1" applyBorder="1" applyAlignment="1">
      <alignment vertical="center" wrapText="1"/>
    </xf>
    <xf numFmtId="0" fontId="0" fillId="3" borderId="0" xfId="0" applyFill="1" applyAlignment="1">
      <alignment vertical="top" wrapText="1"/>
    </xf>
    <xf numFmtId="165" fontId="2" fillId="0" borderId="12" xfId="0" applyNumberFormat="1" applyFont="1" applyBorder="1" applyAlignment="1">
      <alignment vertical="center"/>
    </xf>
    <xf numFmtId="0" fontId="2" fillId="0" borderId="9" xfId="0" applyFont="1" applyBorder="1" applyAlignment="1">
      <alignment vertical="center" wrapText="1"/>
    </xf>
    <xf numFmtId="0" fontId="2" fillId="0" borderId="11" xfId="0" applyFont="1" applyBorder="1" applyAlignment="1">
      <alignment vertical="center" wrapText="1"/>
    </xf>
    <xf numFmtId="165" fontId="2" fillId="0" borderId="8" xfId="0" applyNumberFormat="1" applyFont="1" applyBorder="1" applyAlignment="1">
      <alignment vertical="center" wrapText="1"/>
    </xf>
    <xf numFmtId="165" fontId="2" fillId="0" borderId="0" xfId="0" applyNumberFormat="1" applyFont="1" applyBorder="1" applyAlignment="1">
      <alignment vertical="center" wrapText="1"/>
    </xf>
    <xf numFmtId="0" fontId="15" fillId="0" borderId="0" xfId="0" applyFont="1"/>
    <xf numFmtId="0" fontId="7" fillId="0" borderId="15" xfId="0" applyFont="1" applyFill="1" applyBorder="1" applyAlignment="1">
      <alignment vertical="center" wrapText="1"/>
    </xf>
    <xf numFmtId="0" fontId="3" fillId="6" borderId="11" xfId="0" applyFont="1" applyFill="1" applyBorder="1" applyAlignment="1">
      <alignment vertical="center"/>
    </xf>
    <xf numFmtId="0" fontId="3" fillId="6" borderId="13" xfId="0" applyFont="1" applyFill="1" applyBorder="1" applyAlignment="1">
      <alignment vertical="center"/>
    </xf>
    <xf numFmtId="0" fontId="1" fillId="0" borderId="16" xfId="0" applyFont="1" applyFill="1" applyBorder="1" applyAlignment="1">
      <alignment vertical="center" wrapText="1"/>
    </xf>
    <xf numFmtId="0" fontId="0" fillId="0" borderId="16" xfId="0" applyBorder="1"/>
    <xf numFmtId="0" fontId="1" fillId="0" borderId="16" xfId="0" applyFont="1" applyBorder="1" applyAlignment="1">
      <alignment vertical="center"/>
    </xf>
    <xf numFmtId="0" fontId="1" fillId="0" borderId="16" xfId="0" applyFont="1" applyBorder="1" applyAlignment="1">
      <alignment vertical="center" wrapText="1"/>
    </xf>
    <xf numFmtId="0" fontId="1" fillId="12" borderId="16" xfId="0" applyFont="1" applyFill="1" applyBorder="1" applyAlignment="1">
      <alignment vertical="center" wrapText="1"/>
    </xf>
    <xf numFmtId="0" fontId="6" fillId="12" borderId="16" xfId="0" applyFont="1" applyFill="1" applyBorder="1" applyAlignment="1">
      <alignment vertical="center" wrapText="1"/>
    </xf>
    <xf numFmtId="0" fontId="1" fillId="12" borderId="0" xfId="0" applyFont="1" applyFill="1" applyAlignment="1">
      <alignment vertical="center" wrapText="1"/>
    </xf>
    <xf numFmtId="0" fontId="3" fillId="6" borderId="16" xfId="0" applyFont="1" applyFill="1" applyBorder="1" applyAlignment="1">
      <alignment vertical="center"/>
    </xf>
    <xf numFmtId="0" fontId="3" fillId="6" borderId="16" xfId="0" applyFont="1" applyFill="1" applyBorder="1" applyAlignment="1">
      <alignment vertical="center" wrapText="1"/>
    </xf>
    <xf numFmtId="0" fontId="3" fillId="14" borderId="16" xfId="0" applyFont="1" applyFill="1" applyBorder="1" applyAlignment="1">
      <alignment vertical="center"/>
    </xf>
    <xf numFmtId="0" fontId="3" fillId="6" borderId="16" xfId="0" applyFont="1" applyFill="1" applyBorder="1" applyAlignment="1">
      <alignment horizontal="left" vertical="center" wrapText="1"/>
    </xf>
    <xf numFmtId="0" fontId="1" fillId="17" borderId="16" xfId="0" applyFont="1" applyFill="1" applyBorder="1" applyAlignment="1">
      <alignment vertical="center" wrapText="1"/>
    </xf>
    <xf numFmtId="0" fontId="4" fillId="17" borderId="0" xfId="0" applyFont="1" applyFill="1" applyAlignment="1">
      <alignment vertical="center"/>
    </xf>
    <xf numFmtId="0" fontId="1" fillId="18" borderId="16" xfId="0" applyFont="1" applyFill="1" applyBorder="1" applyAlignment="1">
      <alignment vertical="center" wrapText="1"/>
    </xf>
    <xf numFmtId="0" fontId="4" fillId="18" borderId="0" xfId="0" applyFont="1" applyFill="1" applyAlignment="1">
      <alignment vertical="center"/>
    </xf>
    <xf numFmtId="0" fontId="4" fillId="18" borderId="0" xfId="0" applyFont="1" applyFill="1" applyAlignment="1">
      <alignment vertical="center" wrapText="1"/>
    </xf>
    <xf numFmtId="0" fontId="1" fillId="19" borderId="16" xfId="0" applyFont="1" applyFill="1" applyBorder="1" applyAlignment="1">
      <alignment vertical="center" wrapText="1"/>
    </xf>
    <xf numFmtId="0" fontId="4" fillId="19" borderId="0" xfId="0" applyFont="1" applyFill="1" applyAlignment="1">
      <alignment vertical="center"/>
    </xf>
    <xf numFmtId="0" fontId="17" fillId="0" borderId="19" xfId="0" applyFont="1" applyBorder="1" applyAlignment="1">
      <alignment horizontal="left" vertical="center" wrapText="1"/>
    </xf>
    <xf numFmtId="0" fontId="6" fillId="0" borderId="1" xfId="0" applyFont="1" applyBorder="1" applyAlignment="1">
      <alignment vertical="center" wrapText="1"/>
    </xf>
    <xf numFmtId="0" fontId="1" fillId="0" borderId="16" xfId="0" applyFont="1" applyBorder="1" applyAlignment="1">
      <alignment horizontal="center" vertical="center"/>
    </xf>
    <xf numFmtId="0" fontId="1" fillId="0" borderId="16" xfId="0" applyFont="1" applyBorder="1"/>
    <xf numFmtId="0" fontId="3" fillId="13" borderId="16" xfId="0" applyFont="1" applyFill="1" applyBorder="1" applyAlignment="1">
      <alignment vertical="center" wrapText="1"/>
    </xf>
    <xf numFmtId="0" fontId="3" fillId="13" borderId="16" xfId="0" applyFont="1" applyFill="1" applyBorder="1" applyAlignment="1">
      <alignment vertical="center"/>
    </xf>
    <xf numFmtId="0" fontId="1" fillId="0" borderId="0" xfId="0" applyFont="1" applyAlignment="1">
      <alignment horizontal="center"/>
    </xf>
    <xf numFmtId="0" fontId="1" fillId="15" borderId="16" xfId="0" applyFont="1" applyFill="1" applyBorder="1" applyAlignment="1">
      <alignment vertical="center" wrapText="1"/>
    </xf>
    <xf numFmtId="0" fontId="3" fillId="13" borderId="16" xfId="0" applyFont="1" applyFill="1" applyBorder="1" applyAlignment="1">
      <alignment horizontal="left" vertical="center" wrapText="1"/>
    </xf>
    <xf numFmtId="0" fontId="1" fillId="0" borderId="16" xfId="0" applyFont="1" applyBorder="1" applyAlignment="1">
      <alignment horizontal="left" vertical="center"/>
    </xf>
    <xf numFmtId="0" fontId="3" fillId="13" borderId="16" xfId="0" applyFont="1" applyFill="1" applyBorder="1" applyAlignment="1">
      <alignment horizontal="left" vertical="center"/>
    </xf>
    <xf numFmtId="0" fontId="1" fillId="0" borderId="16" xfId="0" applyFont="1" applyBorder="1" applyAlignment="1">
      <alignment horizontal="left"/>
    </xf>
    <xf numFmtId="0" fontId="1" fillId="0" borderId="17" xfId="0" applyFont="1" applyBorder="1" applyAlignment="1">
      <alignment horizontal="left" vertical="center" wrapText="1"/>
    </xf>
    <xf numFmtId="49" fontId="0" fillId="12" borderId="1" xfId="0" applyNumberFormat="1" applyFill="1" applyBorder="1" applyAlignment="1">
      <alignment vertical="top" wrapText="1"/>
    </xf>
    <xf numFmtId="49" fontId="0" fillId="0" borderId="1" xfId="0" applyNumberFormat="1" applyBorder="1" applyAlignment="1">
      <alignment vertical="top" wrapText="1"/>
    </xf>
    <xf numFmtId="0" fontId="1" fillId="12" borderId="21" xfId="0" applyFont="1" applyFill="1" applyBorder="1" applyAlignment="1">
      <alignment vertical="center" wrapText="1"/>
    </xf>
    <xf numFmtId="0" fontId="1" fillId="0" borderId="22" xfId="0" applyFont="1" applyBorder="1" applyAlignment="1">
      <alignment vertical="center" wrapText="1"/>
    </xf>
    <xf numFmtId="49" fontId="0" fillId="12" borderId="24" xfId="0" applyNumberFormat="1" applyFill="1" applyBorder="1" applyAlignment="1">
      <alignment vertical="top" wrapText="1"/>
    </xf>
    <xf numFmtId="0" fontId="0" fillId="0" borderId="0" xfId="0"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12" borderId="16" xfId="0" applyFill="1" applyBorder="1" applyAlignment="1">
      <alignment vertical="center"/>
    </xf>
    <xf numFmtId="0" fontId="0" fillId="0" borderId="1" xfId="0" applyBorder="1" applyAlignment="1">
      <alignment horizontal="left" vertical="center" wrapText="1"/>
    </xf>
    <xf numFmtId="0" fontId="0" fillId="0" borderId="7" xfId="0" applyBorder="1" applyAlignment="1">
      <alignment vertical="center" wrapText="1"/>
    </xf>
    <xf numFmtId="0" fontId="0" fillId="12" borderId="5" xfId="0" applyFill="1" applyBorder="1" applyAlignment="1">
      <alignment horizontal="left" vertical="center" wrapText="1"/>
    </xf>
    <xf numFmtId="0" fontId="0" fillId="0" borderId="5" xfId="0" applyBorder="1" applyAlignment="1">
      <alignment horizontal="left" vertical="center" wrapText="1"/>
    </xf>
    <xf numFmtId="0" fontId="18" fillId="12" borderId="5" xfId="0" applyFont="1" applyFill="1" applyBorder="1" applyAlignment="1">
      <alignment horizontal="left" vertical="center" wrapText="1"/>
    </xf>
    <xf numFmtId="0" fontId="3" fillId="6" borderId="9"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0" fillId="12" borderId="16" xfId="0" applyFill="1" applyBorder="1" applyAlignment="1">
      <alignment vertical="center" wrapText="1"/>
    </xf>
    <xf numFmtId="0" fontId="0" fillId="21" borderId="16" xfId="0" applyFill="1" applyBorder="1" applyAlignment="1">
      <alignment vertical="center"/>
    </xf>
    <xf numFmtId="49" fontId="0" fillId="0" borderId="16" xfId="0" applyNumberFormat="1" applyBorder="1" applyAlignment="1">
      <alignment vertical="center" wrapText="1"/>
    </xf>
    <xf numFmtId="0" fontId="18" fillId="12" borderId="16" xfId="0" applyFont="1" applyFill="1" applyBorder="1" applyAlignment="1">
      <alignment vertical="center"/>
    </xf>
    <xf numFmtId="0" fontId="0" fillId="21" borderId="1" xfId="0" applyFill="1" applyBorder="1" applyAlignment="1">
      <alignment horizontal="left" vertical="center"/>
    </xf>
    <xf numFmtId="0" fontId="0" fillId="12" borderId="16" xfId="0" applyFill="1" applyBorder="1" applyAlignment="1">
      <alignment horizontal="left" vertical="center"/>
    </xf>
    <xf numFmtId="0" fontId="0" fillId="0" borderId="7" xfId="0" applyBorder="1" applyAlignment="1">
      <alignment horizontal="left" vertical="center" wrapText="1"/>
    </xf>
    <xf numFmtId="49" fontId="0" fillId="0" borderId="1" xfId="0" applyNumberFormat="1" applyBorder="1" applyAlignment="1">
      <alignment horizontal="left" vertical="center" wrapText="1"/>
    </xf>
    <xf numFmtId="0" fontId="0" fillId="12" borderId="7" xfId="0" applyFill="1" applyBorder="1" applyAlignment="1">
      <alignment vertical="center" wrapText="1"/>
    </xf>
    <xf numFmtId="0" fontId="0" fillId="12" borderId="0" xfId="0" applyFill="1"/>
    <xf numFmtId="0" fontId="1" fillId="12" borderId="0" xfId="0" applyFont="1" applyFill="1" applyAlignment="1">
      <alignment vertical="center"/>
    </xf>
    <xf numFmtId="0" fontId="0" fillId="12" borderId="0" xfId="0" applyFill="1" applyAlignment="1">
      <alignment horizontal="left" vertical="center"/>
    </xf>
    <xf numFmtId="0" fontId="0" fillId="12" borderId="0" xfId="0" applyFill="1" applyAlignment="1">
      <alignment vertical="center"/>
    </xf>
    <xf numFmtId="0" fontId="18" fillId="12" borderId="0" xfId="0" applyFont="1" applyFill="1" applyAlignment="1">
      <alignment vertical="center"/>
    </xf>
    <xf numFmtId="0" fontId="0" fillId="0" borderId="27" xfId="0" applyBorder="1" applyAlignment="1">
      <alignment vertical="center"/>
    </xf>
    <xf numFmtId="0" fontId="0" fillId="12" borderId="27" xfId="0" applyFill="1" applyBorder="1" applyAlignment="1">
      <alignment vertical="center" wrapText="1"/>
    </xf>
    <xf numFmtId="0" fontId="1" fillId="13" borderId="26" xfId="0" applyFont="1" applyFill="1" applyBorder="1" applyAlignment="1">
      <alignment vertical="center" wrapText="1"/>
    </xf>
    <xf numFmtId="0" fontId="1" fillId="0" borderId="26" xfId="0" applyFont="1" applyFill="1" applyBorder="1" applyAlignment="1">
      <alignment vertical="center" wrapText="1"/>
    </xf>
    <xf numFmtId="0" fontId="1" fillId="15" borderId="26" xfId="0" applyFont="1" applyFill="1" applyBorder="1" applyAlignment="1">
      <alignment vertical="center" wrapText="1"/>
    </xf>
    <xf numFmtId="0" fontId="0" fillId="12" borderId="26" xfId="0" applyFill="1" applyBorder="1" applyAlignment="1">
      <alignment vertical="center" wrapText="1"/>
    </xf>
    <xf numFmtId="0" fontId="0" fillId="12" borderId="18" xfId="0" applyFill="1" applyBorder="1" applyAlignment="1">
      <alignment vertical="center"/>
    </xf>
    <xf numFmtId="0" fontId="0" fillId="0" borderId="20" xfId="0" applyBorder="1" applyAlignment="1">
      <alignment vertical="center"/>
    </xf>
    <xf numFmtId="0" fontId="0" fillId="0" borderId="28" xfId="0" applyBorder="1" applyAlignment="1">
      <alignment vertical="center" wrapText="1"/>
    </xf>
    <xf numFmtId="0" fontId="0" fillId="0" borderId="26" xfId="0" applyBorder="1" applyAlignment="1">
      <alignment vertical="center" wrapText="1"/>
    </xf>
    <xf numFmtId="0" fontId="0" fillId="12" borderId="21" xfId="0" applyFill="1" applyBorder="1" applyAlignment="1">
      <alignment vertical="center"/>
    </xf>
    <xf numFmtId="0" fontId="0" fillId="12" borderId="28" xfId="0" applyFill="1" applyBorder="1" applyAlignment="1">
      <alignment vertical="center" wrapText="1"/>
    </xf>
    <xf numFmtId="0" fontId="1" fillId="12" borderId="16" xfId="0" applyFont="1" applyFill="1" applyBorder="1" applyAlignment="1">
      <alignment horizontal="center" vertical="center"/>
    </xf>
    <xf numFmtId="0" fontId="1" fillId="0" borderId="29" xfId="0" applyFont="1" applyBorder="1" applyAlignment="1">
      <alignment horizontal="left" vertical="center" wrapText="1"/>
    </xf>
    <xf numFmtId="0" fontId="1" fillId="0" borderId="20" xfId="0" applyFont="1" applyBorder="1" applyAlignment="1">
      <alignment horizontal="left" vertical="center" wrapText="1"/>
    </xf>
    <xf numFmtId="0" fontId="1" fillId="0" borderId="30" xfId="0" applyFont="1" applyBorder="1" applyAlignment="1">
      <alignment vertical="center" wrapText="1"/>
    </xf>
    <xf numFmtId="0" fontId="1" fillId="12" borderId="31" xfId="0" applyFont="1" applyFill="1" applyBorder="1" applyAlignment="1">
      <alignment vertical="center" wrapText="1"/>
    </xf>
    <xf numFmtId="0" fontId="0" fillId="0" borderId="18" xfId="0" applyBorder="1" applyAlignment="1">
      <alignment vertical="center"/>
    </xf>
    <xf numFmtId="0" fontId="0" fillId="0" borderId="32" xfId="0" applyBorder="1" applyAlignment="1">
      <alignment vertical="center"/>
    </xf>
    <xf numFmtId="0" fontId="3" fillId="12" borderId="12" xfId="0" applyFont="1" applyFill="1" applyBorder="1" applyAlignment="1">
      <alignment vertical="center"/>
    </xf>
    <xf numFmtId="0" fontId="0" fillId="12" borderId="26" xfId="0" applyFill="1" applyBorder="1" applyAlignment="1">
      <alignment vertical="center"/>
    </xf>
    <xf numFmtId="0" fontId="1" fillId="12" borderId="16" xfId="0" applyFont="1" applyFill="1" applyBorder="1" applyAlignment="1">
      <alignment vertical="center"/>
    </xf>
    <xf numFmtId="0" fontId="18" fillId="12" borderId="7" xfId="0" applyFont="1" applyFill="1" applyBorder="1" applyAlignment="1">
      <alignment vertical="center" wrapText="1"/>
    </xf>
    <xf numFmtId="0" fontId="1" fillId="12" borderId="27" xfId="0" applyFont="1" applyFill="1" applyBorder="1" applyAlignment="1">
      <alignment vertical="center" wrapText="1"/>
    </xf>
    <xf numFmtId="0" fontId="1" fillId="12" borderId="26" xfId="0" applyFont="1" applyFill="1" applyBorder="1" applyAlignment="1">
      <alignment vertical="center" wrapText="1"/>
    </xf>
    <xf numFmtId="0" fontId="1" fillId="12" borderId="18" xfId="0" applyFont="1" applyFill="1" applyBorder="1" applyAlignment="1">
      <alignment vertical="center" wrapText="1"/>
    </xf>
    <xf numFmtId="0" fontId="1" fillId="12" borderId="1" xfId="0" applyFont="1" applyFill="1" applyBorder="1" applyAlignment="1">
      <alignment vertical="center" wrapText="1"/>
    </xf>
    <xf numFmtId="0" fontId="1" fillId="16" borderId="16" xfId="0" applyFont="1" applyFill="1" applyBorder="1" applyAlignment="1">
      <alignment vertical="center" wrapText="1"/>
    </xf>
    <xf numFmtId="9" fontId="0" fillId="0" borderId="16" xfId="0" applyNumberFormat="1" applyBorder="1" applyAlignment="1">
      <alignment vertical="center"/>
    </xf>
    <xf numFmtId="0" fontId="4" fillId="0" borderId="0" xfId="0" applyFont="1" applyFill="1" applyAlignment="1">
      <alignment vertical="center"/>
    </xf>
    <xf numFmtId="0" fontId="1" fillId="0" borderId="0" xfId="0" applyFont="1" applyFill="1" applyAlignment="1">
      <alignment vertical="center" wrapText="1"/>
    </xf>
    <xf numFmtId="0" fontId="1" fillId="19" borderId="21" xfId="0" applyFont="1" applyFill="1" applyBorder="1" applyAlignment="1">
      <alignment vertical="center" wrapText="1"/>
    </xf>
    <xf numFmtId="0" fontId="1" fillId="17" borderId="16" xfId="0" quotePrefix="1" applyFont="1" applyFill="1" applyBorder="1" applyAlignment="1">
      <alignment vertical="center" wrapText="1"/>
    </xf>
    <xf numFmtId="0" fontId="1" fillId="8" borderId="16" xfId="0" applyFont="1" applyFill="1" applyBorder="1" applyAlignment="1">
      <alignment vertical="center" wrapText="1"/>
    </xf>
    <xf numFmtId="0" fontId="1" fillId="8" borderId="16" xfId="0" quotePrefix="1" applyFont="1" applyFill="1" applyBorder="1" applyAlignment="1">
      <alignment vertical="center" wrapText="1"/>
    </xf>
    <xf numFmtId="0" fontId="1" fillId="12" borderId="0" xfId="0" applyFont="1" applyFill="1" applyBorder="1" applyAlignment="1">
      <alignment vertical="center" wrapText="1"/>
    </xf>
    <xf numFmtId="0" fontId="1" fillId="8" borderId="27" xfId="0" applyFont="1" applyFill="1" applyBorder="1" applyAlignment="1">
      <alignment vertical="center" wrapText="1"/>
    </xf>
    <xf numFmtId="0" fontId="1" fillId="8" borderId="18" xfId="0" applyFont="1" applyFill="1" applyBorder="1" applyAlignment="1">
      <alignment vertical="center" wrapText="1"/>
    </xf>
    <xf numFmtId="0" fontId="1" fillId="9" borderId="16" xfId="0" applyFont="1" applyFill="1" applyBorder="1" applyAlignment="1">
      <alignment vertical="center" wrapText="1"/>
    </xf>
    <xf numFmtId="0" fontId="1" fillId="18" borderId="16" xfId="0" quotePrefix="1" applyFont="1" applyFill="1" applyBorder="1" applyAlignment="1">
      <alignment vertical="center" wrapText="1"/>
    </xf>
    <xf numFmtId="0" fontId="11" fillId="12" borderId="16" xfId="0" applyFont="1" applyFill="1" applyBorder="1" applyAlignment="1">
      <alignment vertical="center" wrapText="1"/>
    </xf>
    <xf numFmtId="0" fontId="11" fillId="12" borderId="16" xfId="0" quotePrefix="1" applyFont="1" applyFill="1" applyBorder="1" applyAlignment="1">
      <alignment vertical="center" wrapText="1"/>
    </xf>
    <xf numFmtId="0" fontId="3" fillId="20" borderId="16" xfId="0" applyFont="1" applyFill="1" applyBorder="1" applyAlignment="1">
      <alignment vertical="center"/>
    </xf>
    <xf numFmtId="0" fontId="3" fillId="20" borderId="16" xfId="0" applyFont="1" applyFill="1" applyBorder="1" applyAlignment="1">
      <alignment horizontal="left" vertical="center"/>
    </xf>
    <xf numFmtId="0" fontId="3" fillId="20" borderId="16" xfId="0" applyFont="1" applyFill="1" applyBorder="1" applyAlignment="1">
      <alignment horizontal="left" vertical="center" wrapText="1"/>
    </xf>
    <xf numFmtId="0" fontId="6" fillId="0" borderId="16" xfId="0" applyFont="1" applyBorder="1" applyAlignment="1">
      <alignment vertical="center" wrapText="1"/>
    </xf>
    <xf numFmtId="0" fontId="17" fillId="0" borderId="16" xfId="0" applyFont="1" applyFill="1" applyBorder="1" applyAlignment="1">
      <alignment horizontal="left" vertical="center" wrapText="1"/>
    </xf>
    <xf numFmtId="0" fontId="17" fillId="0" borderId="16" xfId="0" applyFont="1" applyFill="1" applyBorder="1" applyAlignment="1">
      <alignment vertical="center" wrapText="1"/>
    </xf>
    <xf numFmtId="0" fontId="6" fillId="0" borderId="16" xfId="0" applyFont="1" applyFill="1" applyBorder="1" applyAlignment="1">
      <alignment vertical="center" wrapText="1"/>
    </xf>
    <xf numFmtId="0" fontId="6" fillId="18" borderId="16" xfId="0" applyFont="1" applyFill="1" applyBorder="1" applyAlignment="1">
      <alignment vertical="center" wrapText="1"/>
    </xf>
    <xf numFmtId="49" fontId="1" fillId="0" borderId="16" xfId="0" applyNumberFormat="1" applyFont="1" applyBorder="1" applyAlignment="1">
      <alignment vertical="center" wrapText="1"/>
    </xf>
    <xf numFmtId="0" fontId="6" fillId="0" borderId="16" xfId="0" quotePrefix="1" applyFont="1" applyBorder="1" applyAlignment="1">
      <alignment vertical="center" wrapText="1"/>
    </xf>
    <xf numFmtId="0" fontId="6" fillId="16" borderId="16" xfId="0" applyFont="1" applyFill="1" applyBorder="1" applyAlignment="1">
      <alignment vertical="center" wrapText="1"/>
    </xf>
    <xf numFmtId="0" fontId="1" fillId="0" borderId="16" xfId="0" applyFont="1" applyBorder="1" applyAlignment="1">
      <alignment horizontal="center" wrapText="1"/>
    </xf>
    <xf numFmtId="0" fontId="0" fillId="0" borderId="16" xfId="0" applyBorder="1" applyAlignment="1">
      <alignment vertical="top" wrapText="1"/>
    </xf>
    <xf numFmtId="49" fontId="0" fillId="0" borderId="16" xfId="0" applyNumberFormat="1" applyBorder="1" applyAlignment="1">
      <alignment vertical="top" wrapText="1"/>
    </xf>
    <xf numFmtId="0" fontId="0" fillId="12" borderId="16" xfId="0" applyFill="1" applyBorder="1" applyAlignment="1">
      <alignment horizontal="left" vertical="top" wrapText="1"/>
    </xf>
    <xf numFmtId="0" fontId="0" fillId="12" borderId="16" xfId="0" applyFill="1" applyBorder="1" applyAlignment="1">
      <alignment vertical="top" wrapText="1"/>
    </xf>
    <xf numFmtId="49" fontId="0" fillId="12" borderId="16" xfId="0" applyNumberFormat="1" applyFill="1" applyBorder="1" applyAlignment="1">
      <alignment vertical="top" wrapText="1"/>
    </xf>
    <xf numFmtId="0" fontId="0" fillId="0" borderId="16" xfId="0" applyBorder="1" applyAlignment="1">
      <alignment horizontal="left" vertical="top" wrapText="1"/>
    </xf>
    <xf numFmtId="0" fontId="1" fillId="0" borderId="16" xfId="0" applyFont="1" applyFill="1" applyBorder="1" applyAlignment="1">
      <alignment horizontal="left" vertical="center" wrapText="1"/>
    </xf>
    <xf numFmtId="0" fontId="1" fillId="21" borderId="16" xfId="0" applyFont="1" applyFill="1" applyBorder="1" applyAlignment="1">
      <alignment horizontal="left" vertical="center" wrapText="1"/>
    </xf>
    <xf numFmtId="0" fontId="1" fillId="21" borderId="16" xfId="0" applyFont="1" applyFill="1" applyBorder="1" applyAlignment="1">
      <alignment vertical="center" wrapText="1"/>
    </xf>
    <xf numFmtId="0" fontId="6" fillId="21" borderId="16" xfId="0" applyFont="1" applyFill="1" applyBorder="1" applyAlignment="1">
      <alignment vertical="center" wrapText="1"/>
    </xf>
    <xf numFmtId="0" fontId="23" fillId="12" borderId="16" xfId="0" applyFont="1" applyFill="1" applyBorder="1" applyAlignment="1">
      <alignment vertical="center" wrapText="1"/>
    </xf>
    <xf numFmtId="49" fontId="1" fillId="21" borderId="16" xfId="0" applyNumberFormat="1" applyFont="1" applyFill="1" applyBorder="1" applyAlignment="1">
      <alignment vertical="center" wrapText="1"/>
    </xf>
    <xf numFmtId="0" fontId="3" fillId="20" borderId="27" xfId="0" applyFont="1" applyFill="1" applyBorder="1" applyAlignment="1">
      <alignment horizontal="left" vertical="center"/>
    </xf>
    <xf numFmtId="0" fontId="1" fillId="0" borderId="27" xfId="0" applyFont="1" applyBorder="1" applyAlignment="1">
      <alignment horizontal="left"/>
    </xf>
    <xf numFmtId="0" fontId="3" fillId="13" borderId="26" xfId="0" applyFont="1" applyFill="1" applyBorder="1" applyAlignment="1">
      <alignment horizontal="left" vertical="center" wrapText="1"/>
    </xf>
    <xf numFmtId="0" fontId="3" fillId="20" borderId="26" xfId="0" applyFont="1" applyFill="1" applyBorder="1" applyAlignment="1">
      <alignment horizontal="left" vertical="center"/>
    </xf>
    <xf numFmtId="0" fontId="6" fillId="0" borderId="26" xfId="0" applyFont="1" applyFill="1" applyBorder="1" applyAlignment="1">
      <alignment horizontal="left" vertical="center" wrapText="1"/>
    </xf>
    <xf numFmtId="0" fontId="1" fillId="0" borderId="26" xfId="0" applyFont="1" applyBorder="1" applyAlignment="1">
      <alignment vertical="center" wrapText="1"/>
    </xf>
    <xf numFmtId="0" fontId="6" fillId="0" borderId="26" xfId="0" applyFont="1" applyBorder="1" applyAlignment="1">
      <alignment horizontal="left" vertical="center" wrapText="1"/>
    </xf>
    <xf numFmtId="0" fontId="1" fillId="0" borderId="26" xfId="0" applyFont="1" applyBorder="1" applyAlignment="1">
      <alignment horizontal="left" vertical="center" wrapText="1"/>
    </xf>
    <xf numFmtId="0" fontId="1" fillId="0" borderId="26" xfId="0" applyFont="1" applyFill="1" applyBorder="1" applyAlignment="1">
      <alignment horizontal="left" vertical="center" wrapText="1"/>
    </xf>
    <xf numFmtId="0" fontId="1" fillId="0" borderId="26" xfId="0" applyFont="1" applyBorder="1" applyAlignment="1">
      <alignment horizontal="left"/>
    </xf>
    <xf numFmtId="0" fontId="3" fillId="13" borderId="1" xfId="0" applyFont="1" applyFill="1" applyBorder="1" applyAlignment="1">
      <alignment horizontal="left" vertical="center" wrapText="1"/>
    </xf>
    <xf numFmtId="0" fontId="3" fillId="20"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1" borderId="1" xfId="0"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left"/>
    </xf>
    <xf numFmtId="0" fontId="3" fillId="16" borderId="16" xfId="0" applyFont="1" applyFill="1" applyBorder="1" applyAlignment="1">
      <alignment vertical="center"/>
    </xf>
    <xf numFmtId="0" fontId="3" fillId="13" borderId="27" xfId="0" applyFont="1" applyFill="1" applyBorder="1" applyAlignment="1">
      <alignment horizontal="left" vertical="center" wrapText="1"/>
    </xf>
    <xf numFmtId="0" fontId="1" fillId="21" borderId="16" xfId="0" quotePrefix="1" applyFont="1" applyFill="1" applyBorder="1" applyAlignment="1">
      <alignment vertical="center" wrapText="1"/>
    </xf>
    <xf numFmtId="0" fontId="1" fillId="0" borderId="0" xfId="0" applyFont="1" applyBorder="1" applyAlignment="1">
      <alignment horizontal="left"/>
    </xf>
    <xf numFmtId="0" fontId="1" fillId="0" borderId="18" xfId="0" applyFont="1" applyBorder="1"/>
    <xf numFmtId="0" fontId="1" fillId="0" borderId="28" xfId="0" applyFont="1" applyBorder="1" applyAlignment="1">
      <alignment horizontal="left"/>
    </xf>
    <xf numFmtId="0" fontId="1" fillId="0" borderId="3" xfId="0" applyFont="1" applyBorder="1" applyAlignment="1">
      <alignment horizontal="left"/>
    </xf>
    <xf numFmtId="0" fontId="1" fillId="0" borderId="32" xfId="0" applyFont="1" applyBorder="1" applyAlignment="1">
      <alignment horizontal="left"/>
    </xf>
    <xf numFmtId="0" fontId="1" fillId="0" borderId="18" xfId="0" applyFont="1" applyBorder="1" applyAlignment="1">
      <alignment horizontal="left"/>
    </xf>
    <xf numFmtId="0" fontId="0" fillId="12" borderId="21" xfId="0" applyFill="1" applyBorder="1" applyAlignment="1">
      <alignment vertical="top" wrapText="1"/>
    </xf>
    <xf numFmtId="0" fontId="17" fillId="0" borderId="19" xfId="0" applyFont="1" applyFill="1" applyBorder="1" applyAlignment="1">
      <alignment horizontal="left" vertical="center" wrapText="1"/>
    </xf>
    <xf numFmtId="0" fontId="17" fillId="0" borderId="16" xfId="0" applyFont="1" applyBorder="1" applyAlignment="1">
      <alignment horizontal="left" vertical="center" wrapText="1"/>
    </xf>
    <xf numFmtId="0" fontId="1" fillId="21" borderId="16" xfId="0" applyFont="1" applyFill="1" applyBorder="1" applyAlignment="1">
      <alignment horizontal="center" vertical="center"/>
    </xf>
    <xf numFmtId="0" fontId="1" fillId="16" borderId="16" xfId="0" applyFont="1" applyFill="1" applyBorder="1" applyAlignment="1">
      <alignment horizontal="center" wrapText="1"/>
    </xf>
    <xf numFmtId="0" fontId="0" fillId="16" borderId="16" xfId="0" applyFill="1" applyBorder="1" applyAlignment="1">
      <alignment vertical="top" wrapText="1"/>
    </xf>
    <xf numFmtId="0" fontId="6" fillId="16" borderId="1" xfId="0" applyFont="1" applyFill="1" applyBorder="1" applyAlignment="1">
      <alignment horizontal="left" vertical="center" wrapText="1"/>
    </xf>
    <xf numFmtId="0" fontId="6" fillId="16" borderId="16" xfId="0" applyFont="1" applyFill="1" applyBorder="1" applyAlignment="1">
      <alignment horizontal="left" vertical="center" wrapText="1"/>
    </xf>
    <xf numFmtId="0" fontId="6" fillId="16" borderId="26" xfId="0" applyFont="1" applyFill="1" applyBorder="1" applyAlignment="1">
      <alignment vertical="center" wrapText="1"/>
    </xf>
    <xf numFmtId="0" fontId="6" fillId="16" borderId="1" xfId="0" quotePrefix="1" applyFont="1" applyFill="1" applyBorder="1" applyAlignment="1">
      <alignment vertical="center" wrapText="1"/>
    </xf>
    <xf numFmtId="49" fontId="1" fillId="0" borderId="16" xfId="0" applyNumberFormat="1" applyFont="1" applyBorder="1" applyAlignment="1">
      <alignment vertical="top" wrapText="1"/>
    </xf>
    <xf numFmtId="0" fontId="1" fillId="0" borderId="16" xfId="0" applyFont="1" applyBorder="1" applyAlignment="1">
      <alignment vertical="top" wrapText="1"/>
    </xf>
    <xf numFmtId="0" fontId="1" fillId="12" borderId="1" xfId="0" applyFont="1" applyFill="1" applyBorder="1" applyAlignment="1">
      <alignment horizontal="left" vertical="top" wrapText="1"/>
    </xf>
    <xf numFmtId="0" fontId="1" fillId="12" borderId="26" xfId="0" applyFont="1" applyFill="1" applyBorder="1" applyAlignment="1">
      <alignment vertical="top" wrapText="1"/>
    </xf>
    <xf numFmtId="0" fontId="1" fillId="12" borderId="16" xfId="0" applyFont="1" applyFill="1" applyBorder="1" applyAlignment="1">
      <alignment vertical="top" wrapText="1"/>
    </xf>
    <xf numFmtId="49" fontId="1" fillId="12" borderId="16" xfId="0" applyNumberFormat="1" applyFont="1" applyFill="1" applyBorder="1" applyAlignment="1">
      <alignment vertical="top" wrapText="1"/>
    </xf>
    <xf numFmtId="0" fontId="1" fillId="16" borderId="26" xfId="0" applyFont="1" applyFill="1" applyBorder="1" applyAlignment="1">
      <alignment vertical="top" wrapText="1"/>
    </xf>
    <xf numFmtId="0" fontId="1" fillId="0" borderId="2" xfId="0" applyFont="1" applyBorder="1" applyAlignment="1">
      <alignment horizontal="left" vertical="top" wrapText="1"/>
    </xf>
    <xf numFmtId="0" fontId="1" fillId="12" borderId="21" xfId="0" applyFont="1" applyFill="1" applyBorder="1" applyAlignment="1">
      <alignment vertical="top" wrapText="1"/>
    </xf>
    <xf numFmtId="49" fontId="1" fillId="12" borderId="21" xfId="0" applyNumberFormat="1" applyFont="1" applyFill="1" applyBorder="1" applyAlignment="1">
      <alignment vertical="top" wrapText="1"/>
    </xf>
    <xf numFmtId="0" fontId="1" fillId="16" borderId="16" xfId="0" applyFont="1" applyFill="1" applyBorder="1" applyAlignment="1">
      <alignment wrapText="1"/>
    </xf>
    <xf numFmtId="0" fontId="17" fillId="0" borderId="0" xfId="0" applyFont="1"/>
    <xf numFmtId="0" fontId="1" fillId="21" borderId="26" xfId="0" applyFont="1" applyFill="1" applyBorder="1" applyAlignment="1">
      <alignment vertical="center" wrapText="1"/>
    </xf>
    <xf numFmtId="0" fontId="6" fillId="21" borderId="1" xfId="0" applyFont="1" applyFill="1" applyBorder="1" applyAlignment="1">
      <alignment horizontal="left" vertical="center" wrapText="1"/>
    </xf>
    <xf numFmtId="0" fontId="17" fillId="0" borderId="0" xfId="0" applyFont="1" applyAlignment="1">
      <alignment horizontal="left" vertical="top" wrapText="1"/>
    </xf>
    <xf numFmtId="0" fontId="17" fillId="0" borderId="43" xfId="0" applyFont="1" applyBorder="1" applyAlignment="1">
      <alignment vertical="top" wrapText="1"/>
    </xf>
    <xf numFmtId="0" fontId="17" fillId="0" borderId="42" xfId="0" applyFont="1" applyBorder="1" applyAlignment="1">
      <alignment wrapText="1"/>
    </xf>
    <xf numFmtId="0" fontId="17" fillId="0" borderId="44" xfId="0" applyFont="1" applyBorder="1" applyAlignment="1">
      <alignment wrapText="1"/>
    </xf>
    <xf numFmtId="0" fontId="17" fillId="0" borderId="44" xfId="0" applyFont="1" applyBorder="1" applyAlignment="1">
      <alignment vertical="top" wrapText="1"/>
    </xf>
    <xf numFmtId="0" fontId="17" fillId="0" borderId="0" xfId="0" applyFont="1" applyAlignment="1">
      <alignment vertical="center"/>
    </xf>
    <xf numFmtId="0" fontId="17" fillId="0" borderId="44" xfId="0" applyFont="1" applyBorder="1" applyAlignment="1">
      <alignment horizontal="left" vertical="top" wrapText="1"/>
    </xf>
    <xf numFmtId="0" fontId="17" fillId="0" borderId="44" xfId="0" applyFont="1" applyBorder="1" applyAlignment="1">
      <alignment vertical="center" wrapText="1"/>
    </xf>
    <xf numFmtId="0" fontId="17" fillId="0" borderId="44" xfId="0" applyFont="1" applyBorder="1" applyAlignment="1">
      <alignment vertical="center"/>
    </xf>
    <xf numFmtId="0" fontId="17" fillId="0" borderId="42" xfId="0" applyFont="1" applyBorder="1" applyAlignment="1">
      <alignment horizontal="left" vertical="top" wrapText="1"/>
    </xf>
    <xf numFmtId="0" fontId="6" fillId="21" borderId="21" xfId="0" quotePrefix="1" applyFont="1" applyFill="1" applyBorder="1" applyAlignment="1">
      <alignment vertical="center" wrapText="1"/>
    </xf>
    <xf numFmtId="0" fontId="1" fillId="0" borderId="44" xfId="0" applyFont="1" applyBorder="1" applyAlignment="1">
      <alignment vertical="center" wrapText="1"/>
    </xf>
    <xf numFmtId="0" fontId="17" fillId="0" borderId="42" xfId="0" applyFont="1" applyBorder="1" applyAlignment="1">
      <alignment vertical="center"/>
    </xf>
    <xf numFmtId="0" fontId="1" fillId="0" borderId="16" xfId="0" applyFont="1" applyBorder="1" applyAlignment="1">
      <alignment horizontal="left" vertical="top" wrapText="1"/>
    </xf>
    <xf numFmtId="0" fontId="17" fillId="0" borderId="43" xfId="0" applyFont="1" applyBorder="1" applyAlignment="1">
      <alignment vertical="center"/>
    </xf>
    <xf numFmtId="0" fontId="1" fillId="0" borderId="21" xfId="0" applyFont="1" applyBorder="1" applyAlignment="1">
      <alignment vertical="center" wrapText="1"/>
    </xf>
    <xf numFmtId="0" fontId="3" fillId="13" borderId="16" xfId="0" applyFont="1" applyFill="1" applyBorder="1" applyAlignment="1">
      <alignment horizontal="center" vertical="center"/>
    </xf>
    <xf numFmtId="0" fontId="3" fillId="20" borderId="16" xfId="0" applyFont="1" applyFill="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3" fillId="13" borderId="16"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21" borderId="16" xfId="0" applyFont="1" applyFill="1" applyBorder="1" applyAlignment="1">
      <alignment horizontal="center" vertical="center" wrapText="1"/>
    </xf>
    <xf numFmtId="0" fontId="6" fillId="21" borderId="16"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7" fillId="0" borderId="45" xfId="0" applyFont="1" applyBorder="1" applyAlignment="1">
      <alignment vertical="center"/>
    </xf>
    <xf numFmtId="0" fontId="1" fillId="16" borderId="46" xfId="0" applyFont="1" applyFill="1" applyBorder="1" applyAlignment="1">
      <alignment horizontal="center"/>
    </xf>
    <xf numFmtId="0" fontId="1" fillId="16" borderId="0" xfId="0" applyFont="1" applyFill="1" applyBorder="1" applyAlignment="1">
      <alignment horizontal="left"/>
    </xf>
    <xf numFmtId="0" fontId="1" fillId="16" borderId="0" xfId="0" applyFont="1" applyFill="1" applyBorder="1" applyAlignment="1">
      <alignment horizontal="center" vertical="center"/>
    </xf>
    <xf numFmtId="0" fontId="1" fillId="16" borderId="0" xfId="0" applyFont="1" applyFill="1" applyBorder="1"/>
    <xf numFmtId="0" fontId="3" fillId="14" borderId="16" xfId="0" applyFont="1" applyFill="1" applyBorder="1" applyAlignment="1">
      <alignment vertical="center" wrapText="1"/>
    </xf>
    <xf numFmtId="0" fontId="1" fillId="12" borderId="1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21" borderId="16" xfId="0" applyFont="1" applyFill="1" applyBorder="1" applyAlignment="1">
      <alignment vertical="center" wrapText="1"/>
    </xf>
    <xf numFmtId="0" fontId="1" fillId="16" borderId="16" xfId="0" applyFont="1" applyFill="1" applyBorder="1" applyAlignment="1">
      <alignment horizontal="center" vertical="center" wrapText="1"/>
    </xf>
    <xf numFmtId="0" fontId="6" fillId="16" borderId="26" xfId="0" applyFont="1" applyFill="1" applyBorder="1" applyAlignment="1">
      <alignment horizontal="left" vertical="center" wrapText="1"/>
    </xf>
    <xf numFmtId="0" fontId="1" fillId="12" borderId="16" xfId="0" applyFont="1" applyFill="1" applyBorder="1" applyAlignment="1">
      <alignment horizontal="center" wrapText="1"/>
    </xf>
    <xf numFmtId="0" fontId="1" fillId="12" borderId="16" xfId="0" applyFont="1" applyFill="1" applyBorder="1"/>
    <xf numFmtId="0" fontId="17" fillId="12" borderId="0" xfId="0" applyFont="1" applyFill="1" applyAlignment="1">
      <alignment wrapText="1"/>
    </xf>
    <xf numFmtId="0" fontId="1" fillId="0" borderId="20" xfId="0" applyFont="1" applyBorder="1" applyAlignment="1">
      <alignment horizontal="center" vertical="center" wrapText="1"/>
    </xf>
    <xf numFmtId="0" fontId="3" fillId="20" borderId="27" xfId="0" applyFont="1" applyFill="1" applyBorder="1" applyAlignment="1">
      <alignment vertical="center"/>
    </xf>
    <xf numFmtId="0" fontId="1" fillId="0" borderId="16" xfId="0" applyFont="1" applyBorder="1" applyAlignment="1">
      <alignment horizontal="center" vertical="center"/>
    </xf>
    <xf numFmtId="0" fontId="1" fillId="0" borderId="16" xfId="0" applyFont="1" applyBorder="1"/>
    <xf numFmtId="49" fontId="1" fillId="12" borderId="0" xfId="0" applyNumberFormat="1" applyFont="1" applyFill="1" applyBorder="1" applyAlignment="1">
      <alignment vertical="top" wrapText="1"/>
    </xf>
    <xf numFmtId="0" fontId="0" fillId="12" borderId="34" xfId="0" applyFill="1" applyBorder="1" applyAlignment="1">
      <alignment vertical="center" wrapText="1"/>
    </xf>
    <xf numFmtId="0" fontId="0" fillId="12" borderId="35" xfId="0" applyFill="1" applyBorder="1" applyAlignment="1">
      <alignment vertical="center" wrapText="1"/>
    </xf>
    <xf numFmtId="0" fontId="1" fillId="12" borderId="39" xfId="0" applyFont="1" applyFill="1" applyBorder="1" applyAlignment="1">
      <alignment vertical="top" wrapText="1"/>
    </xf>
    <xf numFmtId="0" fontId="25" fillId="27" borderId="16" xfId="0" applyFont="1" applyFill="1" applyBorder="1" applyAlignment="1">
      <alignment vertical="center"/>
    </xf>
    <xf numFmtId="0" fontId="25" fillId="27" borderId="27" xfId="0" applyFont="1" applyFill="1" applyBorder="1" applyAlignment="1">
      <alignment horizontal="left" vertical="center"/>
    </xf>
    <xf numFmtId="0" fontId="25" fillId="27" borderId="26" xfId="0" applyFont="1" applyFill="1" applyBorder="1" applyAlignment="1">
      <alignment horizontal="left" vertical="center"/>
    </xf>
    <xf numFmtId="0" fontId="17" fillId="0" borderId="26" xfId="0" applyFont="1" applyBorder="1" applyAlignment="1">
      <alignment horizontal="left" vertical="center" wrapText="1"/>
    </xf>
    <xf numFmtId="0" fontId="17" fillId="0" borderId="16" xfId="0" applyFont="1" applyBorder="1" applyAlignment="1">
      <alignment vertical="center" wrapText="1"/>
    </xf>
    <xf numFmtId="0" fontId="17" fillId="24" borderId="16" xfId="0" applyFont="1" applyFill="1" applyBorder="1" applyAlignment="1">
      <alignment vertical="center" wrapText="1"/>
    </xf>
    <xf numFmtId="0" fontId="25" fillId="27" borderId="27" xfId="0" applyFont="1" applyFill="1" applyBorder="1" applyAlignment="1">
      <alignment vertical="center"/>
    </xf>
    <xf numFmtId="0" fontId="17" fillId="0" borderId="26" xfId="0" applyFont="1" applyBorder="1" applyAlignment="1">
      <alignment vertical="center" wrapText="1"/>
    </xf>
    <xf numFmtId="0" fontId="17" fillId="0" borderId="1" xfId="0" applyFont="1" applyBorder="1" applyAlignment="1">
      <alignment vertical="center" wrapText="1"/>
    </xf>
    <xf numFmtId="0" fontId="17" fillId="24" borderId="26" xfId="0" applyFont="1" applyFill="1" applyBorder="1" applyAlignment="1">
      <alignment vertical="center" wrapText="1"/>
    </xf>
    <xf numFmtId="0" fontId="6" fillId="24" borderId="1" xfId="0" applyFont="1" applyFill="1" applyBorder="1" applyAlignment="1">
      <alignment horizontal="left" vertical="center" wrapText="1"/>
    </xf>
    <xf numFmtId="0" fontId="6" fillId="24" borderId="26" xfId="0" applyFont="1" applyFill="1" applyBorder="1" applyAlignment="1">
      <alignment horizontal="left" vertical="center" wrapText="1"/>
    </xf>
    <xf numFmtId="0" fontId="17" fillId="24" borderId="26" xfId="0" applyFont="1" applyFill="1" applyBorder="1" applyAlignment="1">
      <alignment vertical="top" wrapText="1"/>
    </xf>
    <xf numFmtId="0" fontId="17" fillId="24" borderId="16" xfId="0" applyFont="1" applyFill="1" applyBorder="1" applyAlignment="1">
      <alignment vertical="top" wrapText="1"/>
    </xf>
    <xf numFmtId="0" fontId="17" fillId="0" borderId="16" xfId="0" applyFont="1" applyBorder="1" applyAlignment="1">
      <alignment vertical="top" wrapText="1"/>
    </xf>
    <xf numFmtId="0" fontId="17" fillId="0" borderId="16" xfId="0" applyFont="1" applyBorder="1" applyAlignment="1">
      <alignment horizontal="left" vertical="center"/>
    </xf>
    <xf numFmtId="0" fontId="17" fillId="0" borderId="43" xfId="0" applyFont="1" applyBorder="1" applyAlignment="1">
      <alignment horizontal="left" vertical="top" wrapText="1"/>
    </xf>
    <xf numFmtId="0" fontId="17" fillId="0" borderId="43" xfId="0" applyFont="1" applyBorder="1" applyAlignment="1">
      <alignment vertical="center" wrapText="1"/>
    </xf>
    <xf numFmtId="0" fontId="25" fillId="26" borderId="51" xfId="0" applyFont="1" applyFill="1" applyBorder="1" applyAlignment="1">
      <alignment horizontal="left" vertical="center" wrapText="1"/>
    </xf>
    <xf numFmtId="0" fontId="25" fillId="26" borderId="52" xfId="0" applyFont="1" applyFill="1" applyBorder="1" applyAlignment="1">
      <alignment horizontal="left" vertical="center" wrapText="1"/>
    </xf>
    <xf numFmtId="0" fontId="25" fillId="27" borderId="56" xfId="0" applyFont="1" applyFill="1" applyBorder="1" applyAlignment="1">
      <alignment vertical="center"/>
    </xf>
    <xf numFmtId="0" fontId="17" fillId="0" borderId="14" xfId="0" applyFont="1" applyBorder="1" applyAlignment="1">
      <alignment vertical="center"/>
    </xf>
    <xf numFmtId="0" fontId="17" fillId="24" borderId="56" xfId="0" applyFont="1" applyFill="1" applyBorder="1" applyAlignment="1">
      <alignment vertical="center" wrapText="1"/>
    </xf>
    <xf numFmtId="0" fontId="17" fillId="0" borderId="34" xfId="0" applyFont="1" applyBorder="1" applyAlignment="1">
      <alignment horizontal="left" vertical="center" wrapText="1"/>
    </xf>
    <xf numFmtId="0" fontId="17" fillId="0" borderId="56" xfId="0" applyFont="1" applyBorder="1" applyAlignment="1">
      <alignment horizontal="left" vertical="center" wrapText="1"/>
    </xf>
    <xf numFmtId="0" fontId="6" fillId="0" borderId="34" xfId="0" applyFont="1" applyBorder="1" applyAlignment="1">
      <alignment horizontal="left" vertical="center" wrapText="1"/>
    </xf>
    <xf numFmtId="0" fontId="6" fillId="24" borderId="34" xfId="0" applyFont="1" applyFill="1" applyBorder="1" applyAlignment="1">
      <alignment vertical="center" wrapText="1"/>
    </xf>
    <xf numFmtId="0" fontId="6" fillId="24" borderId="35" xfId="0" applyFont="1" applyFill="1" applyBorder="1" applyAlignment="1">
      <alignment vertical="center" wrapText="1"/>
    </xf>
    <xf numFmtId="0" fontId="17" fillId="0" borderId="34" xfId="0" applyFont="1" applyBorder="1" applyAlignment="1">
      <alignment vertical="center" wrapText="1"/>
    </xf>
    <xf numFmtId="0" fontId="17" fillId="0" borderId="56" xfId="0" applyFont="1" applyBorder="1" applyAlignment="1">
      <alignment vertical="center" wrapText="1"/>
    </xf>
    <xf numFmtId="0" fontId="6" fillId="0" borderId="56" xfId="0" applyFont="1" applyBorder="1" applyAlignment="1">
      <alignment vertical="center" wrapText="1"/>
    </xf>
    <xf numFmtId="0" fontId="17" fillId="0" borderId="34" xfId="0" applyFont="1" applyBorder="1" applyAlignment="1">
      <alignment wrapText="1"/>
    </xf>
    <xf numFmtId="0" fontId="17" fillId="0" borderId="57" xfId="0" applyFont="1" applyBorder="1" applyAlignment="1">
      <alignment vertical="top" wrapText="1"/>
    </xf>
    <xf numFmtId="0" fontId="17" fillId="0" borderId="57" xfId="0" applyFont="1" applyBorder="1" applyAlignment="1">
      <alignment vertical="center"/>
    </xf>
    <xf numFmtId="0" fontId="17" fillId="0" borderId="40" xfId="0" applyFont="1" applyBorder="1" applyAlignment="1">
      <alignment vertical="center"/>
    </xf>
    <xf numFmtId="0" fontId="17" fillId="0" borderId="14" xfId="0" applyFont="1" applyBorder="1" applyAlignment="1">
      <alignment horizontal="left" vertical="top" wrapText="1"/>
    </xf>
    <xf numFmtId="0" fontId="17" fillId="0" borderId="41" xfId="0" applyFont="1" applyBorder="1" applyAlignment="1">
      <alignment vertical="center" wrapText="1"/>
    </xf>
    <xf numFmtId="0" fontId="17" fillId="0" borderId="58" xfId="0" applyFont="1" applyBorder="1" applyAlignment="1">
      <alignment vertical="center"/>
    </xf>
    <xf numFmtId="0" fontId="17" fillId="24" borderId="34" xfId="0" applyFont="1" applyFill="1" applyBorder="1" applyAlignment="1">
      <alignment vertical="top" wrapText="1"/>
    </xf>
    <xf numFmtId="0" fontId="17" fillId="24" borderId="56" xfId="0" applyFont="1" applyFill="1" applyBorder="1" applyAlignment="1">
      <alignment vertical="top" wrapText="1"/>
    </xf>
    <xf numFmtId="0" fontId="17" fillId="0" borderId="56" xfId="0" applyFont="1" applyBorder="1" applyAlignment="1">
      <alignment vertical="top" wrapText="1"/>
    </xf>
    <xf numFmtId="0" fontId="17" fillId="0" borderId="59" xfId="0" applyFont="1" applyBorder="1" applyAlignment="1">
      <alignment vertical="center"/>
    </xf>
    <xf numFmtId="0" fontId="17" fillId="0" borderId="42" xfId="0" applyFont="1" applyBorder="1" applyAlignment="1">
      <alignment horizontal="left" vertical="center" wrapText="1"/>
    </xf>
    <xf numFmtId="0" fontId="17" fillId="0" borderId="1" xfId="0" applyFont="1" applyBorder="1" applyAlignment="1">
      <alignment vertical="center"/>
    </xf>
    <xf numFmtId="0" fontId="25" fillId="26" borderId="53" xfId="0" applyFont="1" applyFill="1" applyBorder="1" applyAlignment="1">
      <alignment vertical="center"/>
    </xf>
    <xf numFmtId="0" fontId="25" fillId="27" borderId="16" xfId="0" applyFont="1" applyFill="1" applyBorder="1" applyAlignment="1">
      <alignment vertical="center" wrapText="1"/>
    </xf>
    <xf numFmtId="0" fontId="0" fillId="0" borderId="0" xfId="0" applyAlignment="1"/>
    <xf numFmtId="0" fontId="17" fillId="0" borderId="34" xfId="0" applyFont="1" applyBorder="1" applyAlignment="1">
      <alignment vertical="top" wrapText="1"/>
    </xf>
    <xf numFmtId="0" fontId="17" fillId="0" borderId="54" xfId="0" applyFont="1" applyBorder="1" applyAlignment="1">
      <alignment vertical="center"/>
    </xf>
    <xf numFmtId="0" fontId="17" fillId="24" borderId="1" xfId="0" applyFont="1" applyFill="1" applyBorder="1" applyAlignment="1">
      <alignment vertical="center" wrapText="1"/>
    </xf>
    <xf numFmtId="0" fontId="17" fillId="0" borderId="53" xfId="0" applyFont="1" applyBorder="1" applyAlignment="1">
      <alignment horizontal="left" vertical="center"/>
    </xf>
    <xf numFmtId="0" fontId="17" fillId="0" borderId="53" xfId="0" applyFont="1" applyBorder="1" applyAlignment="1">
      <alignment vertical="top" wrapText="1"/>
    </xf>
    <xf numFmtId="0" fontId="17" fillId="0" borderId="54" xfId="0" applyFont="1" applyBorder="1" applyAlignment="1">
      <alignment horizontal="left" vertical="center" wrapText="1"/>
    </xf>
    <xf numFmtId="0" fontId="17" fillId="0" borderId="38" xfId="0" applyFont="1" applyBorder="1" applyAlignment="1">
      <alignment horizontal="left" vertical="center"/>
    </xf>
    <xf numFmtId="0" fontId="6" fillId="0" borderId="2" xfId="0" applyFont="1" applyBorder="1" applyAlignment="1">
      <alignment vertical="center" wrapText="1"/>
    </xf>
    <xf numFmtId="0" fontId="6" fillId="0" borderId="37" xfId="0" applyFont="1" applyBorder="1" applyAlignment="1">
      <alignment vertical="center" wrapText="1"/>
    </xf>
    <xf numFmtId="0" fontId="6" fillId="0" borderId="47" xfId="0" applyFont="1" applyBorder="1" applyAlignment="1">
      <alignment vertical="center" wrapText="1"/>
    </xf>
    <xf numFmtId="0" fontId="6" fillId="0" borderId="38" xfId="0" applyFont="1" applyBorder="1" applyAlignment="1">
      <alignment vertical="center" wrapText="1"/>
    </xf>
    <xf numFmtId="0" fontId="26" fillId="0" borderId="37" xfId="0" applyFont="1" applyBorder="1" applyAlignment="1">
      <alignment vertical="center" wrapText="1"/>
    </xf>
    <xf numFmtId="0" fontId="25" fillId="26" borderId="50" xfId="0" applyFont="1" applyFill="1" applyBorder="1" applyAlignment="1">
      <alignment horizontal="center" vertical="center" wrapText="1"/>
    </xf>
    <xf numFmtId="0" fontId="25" fillId="27" borderId="55" xfId="0" applyFont="1" applyFill="1" applyBorder="1" applyAlignment="1">
      <alignment horizontal="center" vertical="center"/>
    </xf>
    <xf numFmtId="0" fontId="0" fillId="0" borderId="0" xfId="0" applyAlignment="1">
      <alignment horizontal="center"/>
    </xf>
    <xf numFmtId="0" fontId="26" fillId="21" borderId="37" xfId="0" applyFont="1" applyFill="1" applyBorder="1" applyAlignment="1">
      <alignment horizontal="center" vertical="center" wrapText="1"/>
    </xf>
    <xf numFmtId="0" fontId="6" fillId="24" borderId="2" xfId="0" applyFont="1" applyFill="1" applyBorder="1" applyAlignment="1">
      <alignment vertical="center" wrapText="1"/>
    </xf>
    <xf numFmtId="0" fontId="6" fillId="21" borderId="37" xfId="0" applyFont="1" applyFill="1" applyBorder="1" applyAlignment="1">
      <alignment vertical="center" wrapText="1"/>
    </xf>
    <xf numFmtId="0" fontId="6" fillId="24" borderId="37" xfId="0" applyFont="1" applyFill="1" applyBorder="1" applyAlignment="1">
      <alignment vertical="center" wrapText="1"/>
    </xf>
    <xf numFmtId="0" fontId="6" fillId="0" borderId="41" xfId="0" applyFont="1" applyBorder="1" applyAlignment="1">
      <alignment vertical="center" wrapText="1"/>
    </xf>
    <xf numFmtId="0" fontId="18" fillId="24" borderId="34" xfId="0" applyFont="1" applyFill="1" applyBorder="1" applyAlignment="1">
      <alignment vertical="center" wrapText="1"/>
    </xf>
    <xf numFmtId="0" fontId="18" fillId="24" borderId="37" xfId="0" applyFont="1" applyFill="1" applyBorder="1" applyAlignment="1">
      <alignment vertical="center" wrapText="1"/>
    </xf>
    <xf numFmtId="0" fontId="17" fillId="0" borderId="49" xfId="0" applyFont="1" applyBorder="1" applyAlignment="1">
      <alignment vertical="center" wrapText="1"/>
    </xf>
    <xf numFmtId="0" fontId="18" fillId="21" borderId="37" xfId="0" applyFont="1" applyFill="1" applyBorder="1" applyAlignment="1">
      <alignment vertical="center" wrapText="1"/>
    </xf>
    <xf numFmtId="0" fontId="18" fillId="0" borderId="37" xfId="0" applyFont="1" applyBorder="1" applyAlignment="1">
      <alignment vertical="center" wrapText="1"/>
    </xf>
    <xf numFmtId="0" fontId="17" fillId="0" borderId="60" xfId="0" applyFont="1" applyBorder="1" applyAlignment="1"/>
    <xf numFmtId="0" fontId="17" fillId="0" borderId="37" xfId="0" applyFont="1" applyBorder="1" applyAlignment="1"/>
    <xf numFmtId="0" fontId="25" fillId="27" borderId="27" xfId="0" applyFont="1" applyFill="1" applyBorder="1" applyAlignment="1">
      <alignment horizontal="center" vertical="center"/>
    </xf>
    <xf numFmtId="0" fontId="17" fillId="0" borderId="0" xfId="0" applyFont="1" applyBorder="1" applyAlignment="1">
      <alignment horizontal="center" vertical="center" wrapText="1"/>
    </xf>
    <xf numFmtId="0" fontId="19" fillId="30" borderId="53" xfId="0" applyFont="1" applyFill="1" applyBorder="1" applyAlignment="1">
      <alignment vertical="center"/>
    </xf>
    <xf numFmtId="0" fontId="19" fillId="30" borderId="51" xfId="0" applyFont="1" applyFill="1" applyBorder="1" applyAlignment="1">
      <alignment horizontal="center" vertical="center" wrapText="1"/>
    </xf>
    <xf numFmtId="0" fontId="17" fillId="24" borderId="34" xfId="0" applyFont="1" applyFill="1" applyBorder="1" applyAlignment="1">
      <alignment horizontal="left" vertical="center" wrapText="1"/>
    </xf>
    <xf numFmtId="0" fontId="17" fillId="0" borderId="21" xfId="0" applyFont="1" applyBorder="1" applyAlignment="1">
      <alignment horizontal="left" vertical="center"/>
    </xf>
    <xf numFmtId="0" fontId="17" fillId="0" borderId="37" xfId="0" applyFont="1" applyBorder="1" applyAlignment="1">
      <alignment horizontal="left" vertical="center" wrapText="1"/>
    </xf>
    <xf numFmtId="0" fontId="17" fillId="0" borderId="21" xfId="0" applyFont="1" applyBorder="1" applyAlignment="1">
      <alignment vertical="center" wrapText="1"/>
    </xf>
    <xf numFmtId="0" fontId="17" fillId="0" borderId="33" xfId="0" applyFont="1" applyBorder="1" applyAlignment="1">
      <alignment vertical="center" wrapText="1"/>
    </xf>
    <xf numFmtId="0" fontId="17" fillId="24" borderId="37" xfId="0" applyFont="1" applyFill="1" applyBorder="1" applyAlignment="1">
      <alignment vertical="top" wrapText="1"/>
    </xf>
    <xf numFmtId="0" fontId="17" fillId="24" borderId="21" xfId="0" applyFont="1" applyFill="1" applyBorder="1" applyAlignment="1">
      <alignment vertical="center" wrapText="1"/>
    </xf>
    <xf numFmtId="0" fontId="17" fillId="24" borderId="33" xfId="0" applyFont="1" applyFill="1" applyBorder="1" applyAlignment="1">
      <alignment vertical="center" wrapText="1"/>
    </xf>
    <xf numFmtId="0" fontId="17" fillId="24" borderId="18" xfId="0" applyFont="1" applyFill="1" applyBorder="1" applyAlignment="1">
      <alignment vertical="center" wrapText="1"/>
    </xf>
    <xf numFmtId="0" fontId="6" fillId="0" borderId="37" xfId="0" applyFont="1" applyBorder="1" applyAlignment="1">
      <alignment horizontal="left" vertical="center" wrapText="1"/>
    </xf>
    <xf numFmtId="0" fontId="26" fillId="0" borderId="37" xfId="0" applyFont="1" applyBorder="1" applyAlignment="1">
      <alignment horizontal="center" vertical="center" wrapText="1"/>
    </xf>
    <xf numFmtId="0" fontId="17" fillId="0" borderId="37" xfId="0" applyFont="1" applyBorder="1" applyAlignment="1">
      <alignment vertical="center" wrapText="1"/>
    </xf>
    <xf numFmtId="0" fontId="17" fillId="0" borderId="4" xfId="0" applyFont="1" applyBorder="1" applyAlignment="1">
      <alignment horizontal="left" vertical="center" wrapText="1"/>
    </xf>
    <xf numFmtId="0" fontId="17" fillId="24" borderId="34" xfId="0" applyFont="1" applyFill="1" applyBorder="1" applyAlignment="1">
      <alignment vertical="center" wrapText="1"/>
    </xf>
    <xf numFmtId="0" fontId="6" fillId="0" borderId="34" xfId="0" applyFont="1" applyBorder="1" applyAlignment="1">
      <alignment vertical="center" wrapText="1"/>
    </xf>
    <xf numFmtId="0" fontId="6" fillId="0" borderId="36" xfId="0" applyFont="1" applyBorder="1" applyAlignment="1">
      <alignment vertical="center" wrapText="1"/>
    </xf>
    <xf numFmtId="0" fontId="17" fillId="0" borderId="2" xfId="0" applyFont="1" applyBorder="1" applyAlignment="1">
      <alignment vertical="center" wrapText="1"/>
    </xf>
    <xf numFmtId="0" fontId="36" fillId="0" borderId="62" xfId="0" applyFont="1" applyBorder="1" applyAlignment="1" applyProtection="1">
      <alignment horizontal="center"/>
      <protection locked="0"/>
    </xf>
    <xf numFmtId="0" fontId="30" fillId="0" borderId="70"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3" fillId="0" borderId="0" xfId="0" applyFont="1"/>
    <xf numFmtId="0" fontId="5" fillId="0" borderId="0" xfId="0" applyFont="1" applyAlignment="1">
      <alignment wrapText="1"/>
    </xf>
    <xf numFmtId="0" fontId="17" fillId="0" borderId="37" xfId="0" applyFont="1" applyBorder="1" applyAlignment="1">
      <alignment horizontal="center" vertical="center" wrapText="1"/>
    </xf>
    <xf numFmtId="0" fontId="6" fillId="0" borderId="59" xfId="0" applyFont="1" applyBorder="1" applyAlignment="1">
      <alignment vertical="center" wrapText="1"/>
    </xf>
    <xf numFmtId="0" fontId="17" fillId="24" borderId="36" xfId="0" applyFont="1" applyFill="1" applyBorder="1" applyAlignment="1">
      <alignment vertical="center" wrapText="1"/>
    </xf>
    <xf numFmtId="0" fontId="6" fillId="0" borderId="35" xfId="0" applyFont="1" applyBorder="1" applyAlignment="1">
      <alignment horizontal="left" vertical="top" wrapText="1"/>
    </xf>
    <xf numFmtId="0" fontId="17" fillId="0" borderId="41" xfId="0" applyFont="1" applyBorder="1" applyAlignment="1">
      <alignment horizontal="left" vertical="center" wrapText="1"/>
    </xf>
    <xf numFmtId="0" fontId="6" fillId="0" borderId="35" xfId="0" applyFont="1" applyBorder="1" applyAlignment="1">
      <alignment vertical="center" wrapText="1"/>
    </xf>
    <xf numFmtId="0" fontId="6" fillId="24" borderId="56" xfId="0" applyFont="1" applyFill="1" applyBorder="1" applyAlignment="1">
      <alignment vertical="center" wrapText="1"/>
    </xf>
    <xf numFmtId="0" fontId="6" fillId="0" borderId="34" xfId="0" applyFont="1" applyBorder="1" applyAlignment="1">
      <alignment horizontal="left" vertical="top" wrapText="1"/>
    </xf>
    <xf numFmtId="0" fontId="6" fillId="24" borderId="39" xfId="0" applyFont="1" applyFill="1" applyBorder="1" applyAlignment="1">
      <alignment vertical="top" wrapText="1"/>
    </xf>
    <xf numFmtId="0" fontId="6" fillId="24" borderId="34" xfId="0" applyFont="1" applyFill="1" applyBorder="1" applyAlignment="1">
      <alignment vertical="top" wrapText="1"/>
    </xf>
    <xf numFmtId="0" fontId="6" fillId="0" borderId="37" xfId="0" applyFont="1" applyBorder="1" applyAlignment="1"/>
    <xf numFmtId="0" fontId="44" fillId="0" borderId="1" xfId="0" applyFont="1" applyBorder="1"/>
    <xf numFmtId="0" fontId="6" fillId="0" borderId="76" xfId="0" applyFont="1" applyBorder="1" applyAlignment="1">
      <alignment horizontal="left" vertical="center" wrapText="1"/>
    </xf>
    <xf numFmtId="0" fontId="6" fillId="24" borderId="1" xfId="0" applyFont="1" applyFill="1" applyBorder="1" applyAlignment="1">
      <alignment vertical="center" wrapText="1"/>
    </xf>
    <xf numFmtId="0" fontId="6" fillId="0" borderId="78" xfId="0" applyFont="1" applyBorder="1" applyAlignment="1">
      <alignment horizontal="left" vertical="center" wrapText="1"/>
    </xf>
    <xf numFmtId="0" fontId="6" fillId="0" borderId="1" xfId="0" applyFont="1" applyBorder="1" applyAlignment="1"/>
    <xf numFmtId="0" fontId="6" fillId="0" borderId="77" xfId="0" applyFont="1" applyBorder="1" applyAlignment="1">
      <alignment horizontal="left" vertical="center" wrapText="1"/>
    </xf>
    <xf numFmtId="0" fontId="6" fillId="0" borderId="79" xfId="0" applyFont="1" applyBorder="1" applyAlignment="1">
      <alignment vertical="center"/>
    </xf>
    <xf numFmtId="0" fontId="26" fillId="0" borderId="37" xfId="0" applyFont="1" applyFill="1" applyBorder="1" applyAlignment="1">
      <alignment horizontal="center" vertical="center" wrapText="1"/>
    </xf>
    <xf numFmtId="0" fontId="0" fillId="0" borderId="1" xfId="0" applyBorder="1" applyAlignment="1" applyProtection="1">
      <alignment wrapText="1"/>
      <protection locked="0"/>
    </xf>
    <xf numFmtId="0" fontId="1" fillId="0" borderId="1" xfId="0" applyFont="1" applyBorder="1" applyAlignment="1">
      <alignment horizontal="left"/>
    </xf>
    <xf numFmtId="0" fontId="1" fillId="0" borderId="1" xfId="0" applyFont="1" applyBorder="1" applyAlignment="1">
      <alignment horizontal="left" vertical="top" wrapText="1"/>
    </xf>
    <xf numFmtId="0" fontId="17" fillId="0" borderId="102" xfId="0" applyFont="1" applyBorder="1" applyAlignment="1">
      <alignment horizontal="left" vertical="center" wrapText="1"/>
    </xf>
    <xf numFmtId="0" fontId="49" fillId="0" borderId="0" xfId="0" applyFont="1"/>
    <xf numFmtId="0" fontId="41" fillId="0" borderId="0" xfId="0" applyFont="1" applyAlignment="1">
      <alignment vertical="center"/>
    </xf>
    <xf numFmtId="0" fontId="47" fillId="0" borderId="103" xfId="0" applyFont="1" applyBorder="1"/>
    <xf numFmtId="0" fontId="47" fillId="0" borderId="104" xfId="0" applyFont="1" applyBorder="1"/>
    <xf numFmtId="0" fontId="47" fillId="0" borderId="105" xfId="0" applyFont="1" applyBorder="1"/>
    <xf numFmtId="0" fontId="0" fillId="0" borderId="0" xfId="0"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8" borderId="65" xfId="0" applyFill="1" applyBorder="1" applyProtection="1">
      <protection locked="0"/>
    </xf>
    <xf numFmtId="0" fontId="34" fillId="21" borderId="0" xfId="0" applyFont="1" applyFill="1" applyBorder="1" applyAlignment="1" applyProtection="1">
      <alignment horizontal="center"/>
      <protection locked="0"/>
    </xf>
    <xf numFmtId="0" fontId="0" fillId="0" borderId="80" xfId="0" applyBorder="1" applyProtection="1">
      <protection locked="0"/>
    </xf>
    <xf numFmtId="0" fontId="0" fillId="0" borderId="82" xfId="0" applyBorder="1" applyProtection="1">
      <protection locked="0"/>
    </xf>
    <xf numFmtId="0" fontId="0" fillId="0" borderId="83" xfId="0" applyBorder="1" applyProtection="1">
      <protection locked="0"/>
    </xf>
    <xf numFmtId="0" fontId="0" fillId="0" borderId="84" xfId="0" applyBorder="1" applyProtection="1">
      <protection locked="0"/>
    </xf>
    <xf numFmtId="0" fontId="0" fillId="21" borderId="0" xfId="0" applyFill="1" applyProtection="1">
      <protection locked="0"/>
    </xf>
    <xf numFmtId="0" fontId="0" fillId="0" borderId="82" xfId="0" applyBorder="1" applyAlignment="1" applyProtection="1">
      <alignment wrapText="1"/>
      <protection locked="0"/>
    </xf>
    <xf numFmtId="0" fontId="0" fillId="0" borderId="101" xfId="0" applyBorder="1" applyProtection="1">
      <protection locked="0"/>
    </xf>
    <xf numFmtId="0" fontId="0" fillId="0" borderId="1" xfId="0" applyBorder="1" applyProtection="1">
      <protection locked="0"/>
    </xf>
    <xf numFmtId="0" fontId="0" fillId="0" borderId="73" xfId="0" applyBorder="1" applyProtection="1">
      <protection locked="0"/>
    </xf>
    <xf numFmtId="0" fontId="0" fillId="0" borderId="70" xfId="0" applyBorder="1" applyProtection="1">
      <protection locked="0"/>
    </xf>
    <xf numFmtId="0" fontId="0" fillId="0" borderId="70" xfId="0" applyBorder="1" applyAlignment="1" applyProtection="1">
      <alignment wrapText="1"/>
      <protection locked="0"/>
    </xf>
    <xf numFmtId="0" fontId="0" fillId="0" borderId="71" xfId="0" applyBorder="1" applyProtection="1">
      <protection locked="0"/>
    </xf>
    <xf numFmtId="0" fontId="28" fillId="3" borderId="66" xfId="0" applyFont="1" applyFill="1" applyBorder="1" applyProtection="1"/>
    <xf numFmtId="0" fontId="28" fillId="3" borderId="67" xfId="0" applyFont="1" applyFill="1" applyBorder="1" applyProtection="1"/>
    <xf numFmtId="0" fontId="29" fillId="3" borderId="67" xfId="0" applyFont="1" applyFill="1" applyBorder="1" applyAlignment="1" applyProtection="1">
      <alignment horizontal="center" wrapText="1"/>
    </xf>
    <xf numFmtId="0" fontId="33" fillId="31" borderId="69" xfId="0" applyFont="1" applyFill="1" applyBorder="1" applyAlignment="1" applyProtection="1">
      <alignment horizontal="center" vertical="center" wrapText="1"/>
    </xf>
    <xf numFmtId="0" fontId="30" fillId="0" borderId="70" xfId="0" applyFont="1" applyBorder="1" applyAlignment="1" applyProtection="1">
      <alignment horizontal="center" vertical="center"/>
    </xf>
    <xf numFmtId="0" fontId="30" fillId="0" borderId="70" xfId="0" applyFont="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27" fillId="9" borderId="1" xfId="0" applyFont="1" applyFill="1" applyBorder="1" applyAlignment="1" applyProtection="1">
      <alignment vertical="center" wrapText="1"/>
    </xf>
    <xf numFmtId="0" fontId="30" fillId="0" borderId="1" xfId="0" applyFont="1" applyBorder="1" applyAlignment="1" applyProtection="1">
      <alignment horizontal="center" vertical="center"/>
    </xf>
    <xf numFmtId="0" fontId="30" fillId="0" borderId="1" xfId="0" applyFont="1" applyBorder="1" applyAlignment="1" applyProtection="1">
      <alignment horizontal="center" vertical="center" wrapText="1"/>
    </xf>
    <xf numFmtId="0" fontId="33" fillId="31" borderId="1" xfId="0" applyFont="1" applyFill="1" applyBorder="1" applyAlignment="1" applyProtection="1">
      <alignment horizontal="center" vertical="center" wrapText="1"/>
    </xf>
    <xf numFmtId="0" fontId="33" fillId="31" borderId="74" xfId="0" applyFont="1" applyFill="1" applyBorder="1" applyAlignment="1" applyProtection="1">
      <alignment vertical="center" wrapText="1"/>
    </xf>
    <xf numFmtId="0" fontId="33" fillId="31" borderId="75" xfId="0" applyFont="1" applyFill="1" applyBorder="1" applyAlignment="1" applyProtection="1">
      <alignment vertical="center" wrapText="1"/>
    </xf>
    <xf numFmtId="0" fontId="30" fillId="0" borderId="2" xfId="0" applyFont="1" applyBorder="1" applyAlignment="1" applyProtection="1">
      <alignment horizontal="center" vertical="center"/>
    </xf>
    <xf numFmtId="0" fontId="33" fillId="28" borderId="69" xfId="0" applyFont="1" applyFill="1" applyBorder="1" applyAlignment="1" applyProtection="1">
      <alignment horizontal="center" vertical="center" wrapText="1"/>
    </xf>
    <xf numFmtId="0" fontId="29" fillId="3" borderId="68" xfId="0" applyFont="1" applyFill="1" applyBorder="1" applyAlignment="1" applyProtection="1">
      <alignment horizontal="center" wrapText="1"/>
    </xf>
    <xf numFmtId="0" fontId="30" fillId="0" borderId="5" xfId="0" applyFont="1" applyBorder="1" applyAlignment="1" applyProtection="1">
      <alignment horizontal="left" vertical="center" wrapText="1"/>
    </xf>
    <xf numFmtId="0" fontId="30" fillId="0" borderId="71" xfId="0" applyFont="1" applyBorder="1" applyAlignment="1" applyProtection="1">
      <alignment horizontal="left" vertical="center" wrapText="1"/>
    </xf>
    <xf numFmtId="0" fontId="29" fillId="3" borderId="81" xfId="0" applyFont="1" applyFill="1" applyBorder="1" applyAlignment="1" applyProtection="1">
      <alignment horizont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left" vertical="center" wrapText="1"/>
    </xf>
    <xf numFmtId="0" fontId="1" fillId="12" borderId="21"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0" borderId="35" xfId="0" applyFont="1" applyBorder="1" applyAlignment="1">
      <alignment horizontal="center" vertical="center" wrapText="1"/>
    </xf>
    <xf numFmtId="0" fontId="6" fillId="0" borderId="3" xfId="0" applyFont="1" applyBorder="1" applyAlignment="1">
      <alignment horizontal="lef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2" fillId="0" borderId="9" xfId="0" applyFont="1" applyBorder="1" applyAlignment="1">
      <alignment horizontal="center" vertical="center" wrapText="1"/>
    </xf>
    <xf numFmtId="165" fontId="2" fillId="0" borderId="8" xfId="0" applyNumberFormat="1" applyFont="1" applyBorder="1" applyAlignment="1">
      <alignment horizontal="center" vertical="center"/>
    </xf>
    <xf numFmtId="0" fontId="1" fillId="0" borderId="3" xfId="0" applyFont="1" applyBorder="1" applyAlignment="1">
      <alignment vertical="center" wrapText="1"/>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12" fillId="0" borderId="1" xfId="0" applyFont="1" applyBorder="1" applyAlignment="1">
      <alignment vertical="center" wrapText="1"/>
    </xf>
    <xf numFmtId="0" fontId="1" fillId="0" borderId="16" xfId="0" applyFont="1" applyBorder="1" applyAlignment="1">
      <alignment horizontal="left" vertical="center" wrapText="1"/>
    </xf>
    <xf numFmtId="0" fontId="0" fillId="12" borderId="16" xfId="0" applyFill="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Border="1" applyAlignment="1">
      <alignment horizontal="left" vertical="center" wrapText="1"/>
    </xf>
    <xf numFmtId="0" fontId="1" fillId="0" borderId="16" xfId="0" applyFont="1" applyBorder="1" applyAlignment="1">
      <alignment horizontal="center" vertical="center" wrapText="1"/>
    </xf>
    <xf numFmtId="0" fontId="33" fillId="31" borderId="72" xfId="0" applyFont="1" applyFill="1" applyBorder="1" applyAlignment="1" applyProtection="1">
      <alignment horizontal="center" vertical="center" wrapText="1"/>
    </xf>
    <xf numFmtId="0" fontId="34" fillId="0" borderId="0" xfId="0" applyFont="1" applyBorder="1" applyProtection="1">
      <protection locked="0"/>
    </xf>
    <xf numFmtId="0" fontId="0" fillId="0" borderId="0" xfId="0" quotePrefix="1" applyAlignment="1" applyProtection="1">
      <alignment wrapText="1"/>
      <protection locked="0"/>
    </xf>
    <xf numFmtId="0" fontId="32" fillId="3" borderId="67" xfId="0" applyFont="1" applyFill="1" applyBorder="1" applyAlignment="1" applyProtection="1">
      <alignment horizontal="center" wrapText="1"/>
    </xf>
    <xf numFmtId="0" fontId="51" fillId="3" borderId="67" xfId="0" applyFont="1" applyFill="1" applyBorder="1" applyAlignment="1" applyProtection="1">
      <alignment horizontal="center" wrapText="1"/>
    </xf>
    <xf numFmtId="0" fontId="18" fillId="0" borderId="0" xfId="0" applyFont="1" applyAlignment="1">
      <alignment wrapText="1"/>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21" xfId="0" applyFont="1" applyBorder="1" applyAlignment="1">
      <alignment horizontal="left" vertical="center" wrapText="1"/>
    </xf>
    <xf numFmtId="0" fontId="18" fillId="0" borderId="61" xfId="0" applyFont="1" applyBorder="1" applyAlignment="1">
      <alignment wrapText="1"/>
    </xf>
    <xf numFmtId="0" fontId="18" fillId="0" borderId="108" xfId="0" applyFont="1" applyBorder="1" applyAlignment="1">
      <alignment wrapText="1"/>
    </xf>
    <xf numFmtId="0" fontId="0" fillId="0" borderId="61" xfId="0" applyBorder="1" applyProtection="1"/>
    <xf numFmtId="0" fontId="0" fillId="0" borderId="108" xfId="0" applyBorder="1" applyProtection="1"/>
    <xf numFmtId="0" fontId="0" fillId="0" borderId="105" xfId="0" applyBorder="1" applyProtection="1"/>
    <xf numFmtId="0" fontId="0" fillId="0" borderId="91" xfId="0" applyBorder="1" applyProtection="1"/>
    <xf numFmtId="0" fontId="0" fillId="0" borderId="85" xfId="0" applyBorder="1" applyProtection="1"/>
    <xf numFmtId="0" fontId="35" fillId="29" borderId="61" xfId="0" applyFont="1" applyFill="1" applyBorder="1" applyAlignment="1" applyProtection="1">
      <alignment horizontal="center" wrapText="1"/>
      <protection locked="0"/>
    </xf>
    <xf numFmtId="0" fontId="0" fillId="0" borderId="0" xfId="0" applyAlignment="1">
      <alignment wrapText="1"/>
    </xf>
    <xf numFmtId="0" fontId="0" fillId="0" borderId="2" xfId="0" applyBorder="1" applyProtection="1">
      <protection locked="0"/>
    </xf>
    <xf numFmtId="0" fontId="0" fillId="0" borderId="2" xfId="0" applyBorder="1" applyAlignment="1" applyProtection="1">
      <alignment wrapText="1"/>
      <protection locked="0"/>
    </xf>
    <xf numFmtId="0" fontId="0" fillId="0" borderId="109" xfId="0" applyBorder="1" applyProtection="1">
      <protection locked="0"/>
    </xf>
    <xf numFmtId="0" fontId="27" fillId="9" borderId="7" xfId="0" applyFont="1" applyFill="1" applyBorder="1" applyAlignment="1" applyProtection="1">
      <alignment vertical="center" wrapText="1"/>
      <protection locked="0"/>
    </xf>
    <xf numFmtId="0" fontId="27" fillId="9" borderId="10" xfId="0" applyFont="1" applyFill="1" applyBorder="1" applyAlignment="1" applyProtection="1">
      <alignment vertical="center" wrapText="1"/>
      <protection locked="0"/>
    </xf>
    <xf numFmtId="0" fontId="27" fillId="9" borderId="110" xfId="0" applyFont="1" applyFill="1" applyBorder="1" applyAlignment="1" applyProtection="1">
      <alignment vertical="center" wrapText="1"/>
      <protection locked="0"/>
    </xf>
    <xf numFmtId="0" fontId="28" fillId="3" borderId="111" xfId="0" applyFont="1" applyFill="1" applyBorder="1" applyAlignment="1" applyProtection="1">
      <alignment wrapText="1"/>
    </xf>
    <xf numFmtId="0" fontId="0" fillId="0" borderId="91" xfId="0" applyBorder="1" applyProtection="1">
      <protection locked="0"/>
    </xf>
    <xf numFmtId="0" fontId="17"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Border="1" applyAlignment="1">
      <alignment horizontal="left" vertical="center" wrapText="1"/>
    </xf>
    <xf numFmtId="0" fontId="6" fillId="0" borderId="2" xfId="0" applyFont="1" applyBorder="1" applyAlignment="1">
      <alignment horizontal="left" vertical="center" wrapText="1"/>
    </xf>
    <xf numFmtId="0" fontId="41" fillId="0" borderId="0" xfId="0" applyFont="1" applyAlignment="1">
      <alignment horizontal="left" vertical="center" wrapText="1"/>
    </xf>
    <xf numFmtId="0" fontId="6" fillId="0" borderId="16" xfId="0" applyFont="1" applyBorder="1" applyAlignment="1">
      <alignment horizontal="center" vertical="center" wrapText="1"/>
    </xf>
    <xf numFmtId="0" fontId="6" fillId="0" borderId="16" xfId="0" applyFont="1" applyBorder="1" applyAlignment="1">
      <alignment horizontal="left" vertical="center" wrapText="1"/>
    </xf>
    <xf numFmtId="0" fontId="25" fillId="26" borderId="1" xfId="0" applyFont="1" applyFill="1" applyBorder="1" applyAlignment="1">
      <alignment horizontal="left" vertical="center" wrapText="1"/>
    </xf>
    <xf numFmtId="0" fontId="19" fillId="30" borderId="53" xfId="0" applyFont="1" applyFill="1" applyBorder="1" applyAlignment="1">
      <alignment horizontal="center" vertical="center"/>
    </xf>
    <xf numFmtId="0" fontId="25" fillId="26" borderId="53" xfId="0" applyFont="1" applyFill="1" applyBorder="1" applyAlignment="1">
      <alignment vertical="center" wrapText="1"/>
    </xf>
    <xf numFmtId="0" fontId="25" fillId="26" borderId="53" xfId="0" applyFont="1" applyFill="1" applyBorder="1" applyAlignment="1">
      <alignment horizontal="center" vertical="center" wrapText="1"/>
    </xf>
    <xf numFmtId="0" fontId="19" fillId="30" borderId="54" xfId="0" applyFont="1" applyFill="1" applyBorder="1" applyAlignment="1">
      <alignment vertical="center" wrapText="1"/>
    </xf>
    <xf numFmtId="0" fontId="25" fillId="27" borderId="1" xfId="0" applyFont="1" applyFill="1" applyBorder="1" applyAlignment="1">
      <alignment horizontal="left" vertical="center"/>
    </xf>
    <xf numFmtId="0" fontId="25" fillId="27" borderId="16"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6" xfId="0" applyFont="1" applyBorder="1" applyAlignment="1">
      <alignment horizontal="center" vertical="center" wrapText="1"/>
    </xf>
    <xf numFmtId="0" fontId="17" fillId="0" borderId="39" xfId="0" applyFont="1" applyBorder="1" applyAlignment="1">
      <alignment vertical="center" wrapText="1"/>
    </xf>
    <xf numFmtId="0" fontId="17" fillId="24" borderId="16" xfId="0" applyFont="1" applyFill="1" applyBorder="1" applyAlignment="1">
      <alignment horizontal="center" vertical="center"/>
    </xf>
    <xf numFmtId="0" fontId="1" fillId="0" borderId="4" xfId="0" applyFont="1" applyBorder="1" applyAlignment="1">
      <alignment horizontal="left" vertical="center" wrapText="1"/>
    </xf>
    <xf numFmtId="0" fontId="6" fillId="0" borderId="48" xfId="0" applyFont="1" applyBorder="1" applyAlignment="1">
      <alignment vertical="center" wrapText="1"/>
    </xf>
    <xf numFmtId="0" fontId="17" fillId="0" borderId="1" xfId="0" applyFont="1" applyBorder="1" applyAlignment="1">
      <alignment horizontal="center" vertical="center" wrapText="1"/>
    </xf>
    <xf numFmtId="0" fontId="6" fillId="24" borderId="16" xfId="0" applyFont="1" applyFill="1" applyBorder="1" applyAlignment="1">
      <alignment horizontal="center" vertical="center" wrapText="1"/>
    </xf>
    <xf numFmtId="0" fontId="6" fillId="24" borderId="21" xfId="0" applyFont="1" applyFill="1" applyBorder="1" applyAlignment="1">
      <alignment vertical="center" wrapText="1"/>
    </xf>
    <xf numFmtId="0" fontId="17" fillId="24" borderId="16" xfId="0" applyFont="1" applyFill="1" applyBorder="1" applyAlignment="1">
      <alignment horizontal="center" vertical="center" wrapText="1"/>
    </xf>
    <xf numFmtId="0" fontId="17" fillId="0" borderId="38" xfId="0" applyFont="1" applyBorder="1" applyAlignment="1">
      <alignment horizontal="center" vertical="center" wrapText="1"/>
    </xf>
    <xf numFmtId="0" fontId="17" fillId="24" borderId="1" xfId="0" applyFont="1" applyFill="1" applyBorder="1" applyAlignment="1">
      <alignment horizontal="left" vertical="center" wrapText="1"/>
    </xf>
    <xf numFmtId="0" fontId="17" fillId="22" borderId="21" xfId="0" applyFont="1" applyFill="1" applyBorder="1" applyAlignment="1">
      <alignment vertical="center" wrapText="1"/>
    </xf>
    <xf numFmtId="0" fontId="6" fillId="24" borderId="18" xfId="0" applyFont="1" applyFill="1" applyBorder="1" applyAlignment="1">
      <alignment horizontal="center" vertical="center" wrapText="1"/>
    </xf>
    <xf numFmtId="0" fontId="17" fillId="24" borderId="20" xfId="0" applyFont="1" applyFill="1" applyBorder="1" applyAlignment="1">
      <alignment horizontal="center" vertical="center" wrapText="1"/>
    </xf>
    <xf numFmtId="0" fontId="17" fillId="23" borderId="21" xfId="0" applyFont="1" applyFill="1" applyBorder="1" applyAlignment="1">
      <alignment vertical="center" wrapText="1"/>
    </xf>
    <xf numFmtId="0" fontId="6" fillId="24" borderId="21" xfId="0" applyFont="1" applyFill="1" applyBorder="1" applyAlignment="1">
      <alignment horizontal="center" vertical="center" wrapText="1"/>
    </xf>
    <xf numFmtId="0" fontId="17" fillId="24" borderId="21" xfId="0" applyFont="1" applyFill="1" applyBorder="1" applyAlignment="1">
      <alignment horizontal="center" vertical="center" wrapText="1"/>
    </xf>
    <xf numFmtId="0" fontId="6" fillId="23" borderId="21" xfId="0" applyFont="1" applyFill="1" applyBorder="1" applyAlignment="1">
      <alignment vertical="center" wrapText="1"/>
    </xf>
    <xf numFmtId="0" fontId="17" fillId="0" borderId="2" xfId="0" applyFont="1" applyBorder="1" applyAlignment="1">
      <alignment horizontal="left"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0" fillId="0" borderId="0" xfId="0" applyAlignment="1">
      <alignment horizontal="center" vertical="center"/>
    </xf>
    <xf numFmtId="0" fontId="17" fillId="24" borderId="2" xfId="0" applyFont="1" applyFill="1" applyBorder="1" applyAlignment="1">
      <alignment horizontal="left" vertical="center" wrapText="1"/>
    </xf>
    <xf numFmtId="0" fontId="17" fillId="0" borderId="21" xfId="0" applyFont="1" applyBorder="1" applyAlignment="1">
      <alignment horizontal="center" vertical="center"/>
    </xf>
    <xf numFmtId="0" fontId="17" fillId="0" borderId="16" xfId="0" applyFont="1" applyBorder="1" applyAlignment="1">
      <alignment horizontal="center" vertical="center"/>
    </xf>
    <xf numFmtId="0" fontId="17" fillId="24" borderId="21" xfId="0" applyFont="1" applyFill="1" applyBorder="1" applyAlignment="1">
      <alignment vertical="center"/>
    </xf>
    <xf numFmtId="0" fontId="17" fillId="24" borderId="27" xfId="0" applyFont="1" applyFill="1" applyBorder="1" applyAlignment="1">
      <alignment horizontal="center"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17" fillId="24" borderId="21" xfId="0" applyFont="1" applyFill="1" applyBorder="1" applyAlignment="1">
      <alignment vertical="top" wrapText="1"/>
    </xf>
    <xf numFmtId="0" fontId="6" fillId="24" borderId="21" xfId="0" applyFont="1" applyFill="1" applyBorder="1" applyAlignment="1">
      <alignment vertical="top" wrapText="1"/>
    </xf>
    <xf numFmtId="0" fontId="6" fillId="0" borderId="0" xfId="0" applyFont="1" applyBorder="1" applyAlignment="1">
      <alignment horizontal="center" vertical="center" wrapText="1"/>
    </xf>
    <xf numFmtId="0" fontId="17" fillId="24" borderId="1" xfId="0" applyFont="1" applyFill="1" applyBorder="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24" borderId="39" xfId="0" applyFont="1" applyFill="1" applyBorder="1" applyAlignment="1">
      <alignment vertical="top" wrapText="1"/>
    </xf>
    <xf numFmtId="0" fontId="17" fillId="0" borderId="21" xfId="0" applyFont="1" applyBorder="1" applyAlignment="1">
      <alignment vertical="top" wrapText="1"/>
    </xf>
    <xf numFmtId="0" fontId="17" fillId="0" borderId="53" xfId="0" applyFont="1" applyBorder="1" applyAlignment="1">
      <alignment horizontal="left" vertical="center" wrapText="1"/>
    </xf>
    <xf numFmtId="0" fontId="17" fillId="0" borderId="53" xfId="0" applyFont="1" applyBorder="1" applyAlignment="1">
      <alignment horizontal="center" vertical="center"/>
    </xf>
    <xf numFmtId="0" fontId="17" fillId="0" borderId="34" xfId="0" applyFont="1" applyBorder="1" applyAlignment="1">
      <alignment horizontal="left" vertical="center"/>
    </xf>
    <xf numFmtId="0" fontId="1" fillId="0" borderId="0" xfId="0" applyFont="1" applyAlignment="1">
      <alignment wrapText="1"/>
    </xf>
    <xf numFmtId="0" fontId="6" fillId="0" borderId="20" xfId="0" applyFont="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Border="1" applyAlignment="1">
      <alignment vertical="center" wrapText="1"/>
    </xf>
    <xf numFmtId="0" fontId="0" fillId="0" borderId="0" xfId="0" applyBorder="1" applyAlignment="1" applyProtection="1">
      <alignment wrapText="1"/>
      <protection locked="0"/>
    </xf>
    <xf numFmtId="0" fontId="0" fillId="0" borderId="62" xfId="0" applyBorder="1" applyAlignment="1" applyProtection="1">
      <alignment wrapText="1"/>
      <protection locked="0"/>
    </xf>
    <xf numFmtId="0" fontId="32" fillId="3" borderId="68" xfId="0" applyFont="1" applyFill="1" applyBorder="1" applyAlignment="1" applyProtection="1">
      <alignment horizontal="center" wrapText="1"/>
    </xf>
    <xf numFmtId="0" fontId="0" fillId="0" borderId="62" xfId="0" applyBorder="1" applyProtection="1"/>
    <xf numFmtId="0" fontId="53" fillId="13" borderId="100" xfId="0" applyFont="1" applyFill="1" applyBorder="1" applyAlignment="1">
      <alignment horizontal="left" vertical="center" wrapText="1"/>
    </xf>
    <xf numFmtId="0" fontId="53" fillId="13" borderId="98" xfId="0" applyFont="1" applyFill="1" applyBorder="1" applyAlignment="1">
      <alignment horizontal="left" vertical="center" wrapText="1"/>
    </xf>
    <xf numFmtId="0" fontId="53" fillId="13" borderId="99" xfId="0" applyFont="1" applyFill="1" applyBorder="1" applyAlignment="1">
      <alignment horizontal="left" vertical="center"/>
    </xf>
    <xf numFmtId="0" fontId="53" fillId="13" borderId="99" xfId="0" applyFont="1" applyFill="1" applyBorder="1" applyAlignment="1">
      <alignment horizontal="left" vertical="center" wrapText="1"/>
    </xf>
    <xf numFmtId="0" fontId="53" fillId="13" borderId="68" xfId="0" applyFont="1" applyFill="1" applyBorder="1" applyAlignment="1">
      <alignment horizontal="left" vertical="center" wrapText="1"/>
    </xf>
    <xf numFmtId="0" fontId="0" fillId="21" borderId="0" xfId="0" applyFill="1"/>
    <xf numFmtId="0" fontId="6" fillId="0" borderId="16" xfId="0" applyFont="1" applyFill="1" applyBorder="1" applyAlignment="1" applyProtection="1">
      <alignment vertical="center" wrapText="1"/>
      <protection locked="0"/>
    </xf>
    <xf numFmtId="0" fontId="0" fillId="0" borderId="91" xfId="0" applyFill="1" applyBorder="1" applyProtection="1">
      <protection locked="0"/>
    </xf>
    <xf numFmtId="0" fontId="0" fillId="0" borderId="0" xfId="0" applyFill="1"/>
    <xf numFmtId="0" fontId="6" fillId="34" borderId="16" xfId="0" applyFont="1" applyFill="1" applyBorder="1" applyAlignment="1" applyProtection="1">
      <alignment vertical="center" wrapText="1"/>
      <protection locked="0"/>
    </xf>
    <xf numFmtId="0" fontId="6" fillId="34" borderId="16" xfId="0" applyFont="1" applyFill="1" applyBorder="1" applyAlignment="1">
      <alignment vertical="center" wrapText="1"/>
    </xf>
    <xf numFmtId="0" fontId="6" fillId="0" borderId="33" xfId="0" applyFont="1" applyFill="1" applyBorder="1" applyAlignment="1">
      <alignment vertical="center"/>
    </xf>
    <xf numFmtId="0" fontId="6" fillId="0" borderId="16" xfId="0" quotePrefix="1" applyFont="1" applyFill="1" applyBorder="1" applyAlignment="1">
      <alignment vertical="center" wrapText="1"/>
    </xf>
    <xf numFmtId="0" fontId="6" fillId="34" borderId="42" xfId="0" applyFont="1" applyFill="1" applyBorder="1" applyAlignment="1">
      <alignment vertical="center"/>
    </xf>
    <xf numFmtId="0" fontId="6" fillId="0" borderId="42" xfId="0" applyFont="1" applyFill="1" applyBorder="1" applyAlignment="1">
      <alignment vertical="center"/>
    </xf>
    <xf numFmtId="0" fontId="6" fillId="0" borderId="21" xfId="0" quotePrefix="1" applyFont="1" applyFill="1" applyBorder="1" applyAlignment="1">
      <alignment vertical="center" wrapText="1"/>
    </xf>
    <xf numFmtId="0" fontId="6" fillId="34" borderId="27" xfId="0" applyFont="1" applyFill="1" applyBorder="1" applyAlignment="1" applyProtection="1">
      <alignment vertical="center" wrapText="1"/>
      <protection locked="0"/>
    </xf>
    <xf numFmtId="0" fontId="6" fillId="34" borderId="1" xfId="0" applyFont="1" applyFill="1" applyBorder="1" applyAlignment="1">
      <alignment vertical="center" wrapText="1"/>
    </xf>
    <xf numFmtId="0" fontId="6" fillId="34" borderId="18" xfId="0" applyFont="1" applyFill="1" applyBorder="1" applyAlignment="1">
      <alignment vertical="center" wrapText="1"/>
    </xf>
    <xf numFmtId="0" fontId="6" fillId="34" borderId="1"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21" borderId="33"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 xfId="0" applyFont="1" applyFill="1" applyBorder="1" applyAlignment="1">
      <alignment vertical="center"/>
    </xf>
    <xf numFmtId="0" fontId="6" fillId="0" borderId="27" xfId="0" applyFont="1" applyFill="1" applyBorder="1" applyAlignment="1" applyProtection="1">
      <alignment vertical="center" wrapText="1"/>
      <protection locked="0"/>
    </xf>
    <xf numFmtId="0" fontId="6" fillId="0" borderId="1" xfId="0" applyFont="1" applyFill="1" applyBorder="1" applyAlignment="1">
      <alignment vertical="center"/>
    </xf>
    <xf numFmtId="0" fontId="6" fillId="34" borderId="1" xfId="0" quotePrefix="1" applyFont="1" applyFill="1" applyBorder="1" applyAlignment="1">
      <alignment vertical="center" wrapText="1"/>
    </xf>
    <xf numFmtId="0" fontId="6" fillId="0" borderId="86" xfId="0" applyFont="1" applyFill="1" applyBorder="1" applyAlignment="1" applyProtection="1">
      <alignment vertical="center" wrapText="1"/>
      <protection locked="0"/>
    </xf>
    <xf numFmtId="0" fontId="6" fillId="0" borderId="70" xfId="0" quotePrefix="1" applyFont="1" applyFill="1" applyBorder="1" applyAlignment="1">
      <alignment vertical="center" wrapText="1"/>
    </xf>
    <xf numFmtId="0" fontId="0" fillId="0" borderId="85" xfId="0" applyFill="1" applyBorder="1" applyProtection="1">
      <protection locked="0"/>
    </xf>
    <xf numFmtId="0" fontId="0" fillId="21" borderId="0" xfId="0" applyFill="1" applyAlignment="1">
      <alignment vertical="center"/>
    </xf>
    <xf numFmtId="0" fontId="0" fillId="0" borderId="0" xfId="0" applyAlignment="1">
      <alignment horizontal="left" vertical="center" wrapText="1"/>
    </xf>
    <xf numFmtId="0" fontId="54" fillId="0" borderId="0" xfId="0" applyFont="1" applyAlignment="1">
      <alignment horizontal="left" vertical="center" wrapText="1"/>
    </xf>
    <xf numFmtId="0" fontId="55" fillId="0" borderId="0" xfId="0" applyFont="1" applyAlignment="1">
      <alignment horizontal="left" vertical="center" wrapText="1" readingOrder="1"/>
    </xf>
    <xf numFmtId="0" fontId="56" fillId="0" borderId="0" xfId="0" applyFont="1" applyAlignment="1">
      <alignment wrapText="1"/>
    </xf>
    <xf numFmtId="0" fontId="57" fillId="0" borderId="0" xfId="0" applyFont="1" applyAlignment="1">
      <alignment wrapText="1"/>
    </xf>
    <xf numFmtId="0" fontId="58" fillId="0" borderId="0" xfId="0" applyFont="1" applyAlignment="1">
      <alignment wrapText="1"/>
    </xf>
    <xf numFmtId="0" fontId="59" fillId="0" borderId="0" xfId="0" applyFont="1" applyAlignment="1">
      <alignment horizontal="left" vertical="center"/>
    </xf>
    <xf numFmtId="0" fontId="54" fillId="0" borderId="0" xfId="0" applyFont="1" applyAlignment="1" applyProtection="1">
      <alignment horizontal="left" vertical="center" wrapText="1"/>
      <protection locked="0"/>
    </xf>
    <xf numFmtId="0" fontId="0" fillId="0" borderId="0" xfId="0" applyAlignment="1">
      <alignment horizontal="left" vertical="center"/>
    </xf>
    <xf numFmtId="0" fontId="17" fillId="0" borderId="0" xfId="0" applyFont="1" applyAlignment="1">
      <alignment horizontal="left" vertical="center" wrapText="1"/>
    </xf>
    <xf numFmtId="0" fontId="6" fillId="0" borderId="0" xfId="0" applyFont="1" applyAlignment="1">
      <alignment horizontal="left" vertical="center" wrapText="1"/>
    </xf>
    <xf numFmtId="0" fontId="52" fillId="0" borderId="0" xfId="0" applyFont="1" applyAlignment="1">
      <alignment horizontal="left" vertical="center" wrapText="1"/>
    </xf>
    <xf numFmtId="0" fontId="56" fillId="0" borderId="0" xfId="0" applyFont="1"/>
    <xf numFmtId="0" fontId="60" fillId="0" borderId="0" xfId="0" applyFont="1" applyAlignment="1">
      <alignment horizontal="left" vertical="center" wrapText="1"/>
    </xf>
    <xf numFmtId="0" fontId="61" fillId="0" borderId="0" xfId="0" applyFont="1" applyAlignment="1">
      <alignment horizontal="left" vertical="center" wrapText="1"/>
    </xf>
    <xf numFmtId="0" fontId="0" fillId="16" borderId="0" xfId="0" applyFill="1" applyAlignment="1">
      <alignment horizontal="left" vertical="center" wrapText="1"/>
    </xf>
    <xf numFmtId="0" fontId="60" fillId="16" borderId="0" xfId="0" applyFont="1" applyFill="1" applyAlignment="1">
      <alignment horizontal="left" vertical="center" wrapText="1"/>
    </xf>
    <xf numFmtId="0" fontId="54" fillId="16" borderId="0" xfId="0" applyFont="1" applyFill="1" applyAlignment="1">
      <alignment horizontal="left" vertical="center" wrapText="1"/>
    </xf>
    <xf numFmtId="0" fontId="0" fillId="0" borderId="0" xfId="0" applyAlignment="1" applyProtection="1">
      <alignment vertical="top"/>
      <protection locked="0"/>
    </xf>
    <xf numFmtId="0" fontId="0" fillId="0" borderId="0" xfId="0" applyBorder="1" applyAlignment="1" applyProtection="1">
      <alignment vertical="top"/>
      <protection locked="0"/>
    </xf>
    <xf numFmtId="0" fontId="0" fillId="0" borderId="0" xfId="0" applyBorder="1" applyAlignment="1" applyProtection="1">
      <alignment vertical="top"/>
    </xf>
    <xf numFmtId="0" fontId="0" fillId="0" borderId="0" xfId="0" applyAlignment="1" applyProtection="1">
      <alignment vertical="top"/>
    </xf>
    <xf numFmtId="0" fontId="63" fillId="0" borderId="0" xfId="0" applyFont="1" applyAlignment="1">
      <alignment horizontal="left" vertical="center" wrapText="1"/>
    </xf>
    <xf numFmtId="0" fontId="64" fillId="0" borderId="0" xfId="0" applyFont="1" applyAlignment="1">
      <alignment horizontal="left" vertical="top" wrapText="1"/>
    </xf>
    <xf numFmtId="0" fontId="64" fillId="0" borderId="0" xfId="0" applyFont="1" applyAlignment="1">
      <alignment vertical="center" wrapText="1"/>
    </xf>
    <xf numFmtId="0" fontId="62" fillId="0" borderId="0" xfId="3" applyAlignment="1">
      <alignment horizontal="left" vertical="center" wrapText="1"/>
    </xf>
    <xf numFmtId="0" fontId="62" fillId="0" borderId="0" xfId="3" applyAlignment="1">
      <alignment horizontal="left" vertical="center"/>
    </xf>
    <xf numFmtId="0" fontId="54" fillId="16" borderId="61" xfId="0" applyFont="1" applyFill="1" applyBorder="1" applyProtection="1"/>
    <xf numFmtId="0" fontId="54" fillId="16" borderId="80" xfId="0" applyFont="1" applyFill="1" applyBorder="1" applyAlignment="1">
      <alignment horizontal="left" vertical="top" wrapText="1"/>
    </xf>
    <xf numFmtId="0" fontId="0" fillId="0" borderId="61" xfId="0" applyFont="1" applyBorder="1" applyAlignment="1">
      <alignment horizontal="left" vertical="top" wrapText="1"/>
    </xf>
    <xf numFmtId="0" fontId="0" fillId="0" borderId="108" xfId="0" applyFont="1" applyBorder="1" applyAlignment="1">
      <alignment horizontal="left" vertical="top" wrapText="1"/>
    </xf>
    <xf numFmtId="0" fontId="18" fillId="0" borderId="61" xfId="0" applyFont="1" applyBorder="1" applyAlignment="1">
      <alignment vertical="top" wrapText="1"/>
    </xf>
    <xf numFmtId="0" fontId="18" fillId="0" borderId="108" xfId="0" applyFont="1" applyBorder="1" applyAlignment="1">
      <alignment vertical="top" wrapText="1"/>
    </xf>
    <xf numFmtId="0" fontId="18" fillId="0" borderId="62" xfId="0" applyFont="1" applyBorder="1" applyAlignment="1">
      <alignment vertical="top" wrapText="1"/>
    </xf>
    <xf numFmtId="0" fontId="0" fillId="0" borderId="108" xfId="0" applyFont="1" applyBorder="1" applyAlignment="1">
      <alignment vertical="top" wrapText="1"/>
    </xf>
    <xf numFmtId="0" fontId="0" fillId="0" borderId="62" xfId="0" applyFont="1" applyBorder="1" applyAlignment="1">
      <alignment horizontal="left" vertical="top" wrapText="1"/>
    </xf>
    <xf numFmtId="0" fontId="54" fillId="0" borderId="108" xfId="0" applyFont="1" applyBorder="1" applyAlignment="1">
      <alignment vertical="top" wrapText="1"/>
    </xf>
    <xf numFmtId="0" fontId="64" fillId="0" borderId="0" xfId="0" applyFont="1" applyAlignment="1">
      <alignment vertical="top" wrapText="1"/>
    </xf>
    <xf numFmtId="0" fontId="65" fillId="0" borderId="0" xfId="0" applyFont="1" applyProtection="1">
      <protection locked="0"/>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6" fillId="0" borderId="21" xfId="0" applyFont="1" applyBorder="1" applyAlignment="1">
      <alignment horizontal="left" vertical="center" wrapText="1"/>
    </xf>
    <xf numFmtId="0" fontId="6" fillId="0" borderId="18" xfId="0" applyFont="1" applyBorder="1" applyAlignment="1">
      <alignment horizontal="left" vertical="center" wrapText="1"/>
    </xf>
    <xf numFmtId="0" fontId="1" fillId="12" borderId="21"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21" borderId="21" xfId="0" applyFont="1" applyFill="1" applyBorder="1" applyAlignment="1">
      <alignment horizontal="center" vertical="center" wrapText="1"/>
    </xf>
    <xf numFmtId="0" fontId="1" fillId="21" borderId="18"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1" fillId="21" borderId="33" xfId="0" applyFont="1" applyFill="1" applyBorder="1" applyAlignment="1">
      <alignment horizontal="center" vertical="center" wrapText="1"/>
    </xf>
    <xf numFmtId="0" fontId="24" fillId="21" borderId="21" xfId="0" applyFont="1" applyFill="1" applyBorder="1" applyAlignment="1">
      <alignment horizontal="center" vertical="center" wrapText="1"/>
    </xf>
    <xf numFmtId="0" fontId="24" fillId="21" borderId="33" xfId="0" applyFont="1" applyFill="1" applyBorder="1" applyAlignment="1">
      <alignment horizontal="center" vertical="center" wrapText="1"/>
    </xf>
    <xf numFmtId="0" fontId="24" fillId="21" borderId="18"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21" borderId="34" xfId="0" applyFont="1" applyFill="1" applyBorder="1" applyAlignment="1">
      <alignment horizontal="left" vertical="center" wrapText="1"/>
    </xf>
    <xf numFmtId="0" fontId="1" fillId="21" borderId="36" xfId="0" applyFont="1" applyFill="1" applyBorder="1" applyAlignment="1">
      <alignment horizontal="left" vertical="center" wrapText="1"/>
    </xf>
    <xf numFmtId="0" fontId="6" fillId="0" borderId="3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3" xfId="0" applyFont="1" applyBorder="1" applyAlignment="1">
      <alignment horizontal="center" vertical="center" wrapText="1"/>
    </xf>
    <xf numFmtId="0" fontId="2" fillId="0" borderId="33" xfId="0" applyFont="1" applyBorder="1" applyAlignment="1">
      <alignment horizontal="center" vertical="center" wrapText="1"/>
    </xf>
    <xf numFmtId="0" fontId="2" fillId="16" borderId="46"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18" xfId="0" applyFont="1" applyBorder="1" applyAlignment="1">
      <alignment horizontal="center" vertical="center" wrapText="1"/>
    </xf>
    <xf numFmtId="0" fontId="1" fillId="0" borderId="21" xfId="0" applyFont="1" applyBorder="1" applyAlignment="1">
      <alignment horizontal="center"/>
    </xf>
    <xf numFmtId="0" fontId="1" fillId="0" borderId="18" xfId="0" applyFont="1" applyBorder="1" applyAlignment="1">
      <alignment horizontal="center"/>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0" fillId="12" borderId="21" xfId="0" applyFill="1" applyBorder="1" applyAlignment="1">
      <alignment horizontal="center" vertical="center" wrapText="1"/>
    </xf>
    <xf numFmtId="0" fontId="0" fillId="12" borderId="33" xfId="0" applyFill="1" applyBorder="1" applyAlignment="1">
      <alignment horizontal="center" vertical="center" wrapText="1"/>
    </xf>
    <xf numFmtId="0" fontId="0" fillId="12" borderId="18" xfId="0" applyFill="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7" fillId="25" borderId="21" xfId="0" applyFont="1" applyFill="1" applyBorder="1" applyAlignment="1">
      <alignment horizontal="center" vertical="center" wrapText="1"/>
    </xf>
    <xf numFmtId="0" fontId="17" fillId="25" borderId="18"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18"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1" fillId="0" borderId="21" xfId="0" applyFont="1" applyBorder="1" applyAlignment="1">
      <alignment horizontal="left" vertical="center" wrapText="1"/>
    </xf>
    <xf numFmtId="0" fontId="1" fillId="0" borderId="33" xfId="0" applyFont="1" applyBorder="1" applyAlignment="1">
      <alignment horizontal="left" vertical="center" wrapText="1"/>
    </xf>
    <xf numFmtId="0" fontId="1" fillId="0" borderId="18" xfId="0" applyFont="1" applyBorder="1" applyAlignment="1">
      <alignment horizontal="left" vertical="center" wrapText="1"/>
    </xf>
    <xf numFmtId="0" fontId="6" fillId="16" borderId="21" xfId="0" applyFont="1" applyFill="1" applyBorder="1" applyAlignment="1">
      <alignment horizontal="center" vertical="center" wrapText="1"/>
    </xf>
    <xf numFmtId="0" fontId="6" fillId="16" borderId="18"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40" xfId="0" applyFont="1" applyBorder="1" applyAlignment="1">
      <alignment horizontal="center" vertical="center" wrapText="1"/>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7" fillId="0" borderId="33" xfId="0" applyFont="1" applyBorder="1" applyAlignment="1">
      <alignment horizontal="center" vertical="center" wrapText="1"/>
    </xf>
    <xf numFmtId="0" fontId="17" fillId="23" borderId="21" xfId="0" applyFont="1" applyFill="1" applyBorder="1" applyAlignment="1">
      <alignment horizontal="center" vertical="center" wrapText="1"/>
    </xf>
    <xf numFmtId="0" fontId="17" fillId="23" borderId="33" xfId="0" applyFont="1" applyFill="1" applyBorder="1" applyAlignment="1">
      <alignment horizontal="center" vertical="center" wrapText="1"/>
    </xf>
    <xf numFmtId="0" fontId="17" fillId="23" borderId="18" xfId="0" applyFont="1" applyFill="1" applyBorder="1" applyAlignment="1">
      <alignment horizontal="center" vertical="center" wrapText="1"/>
    </xf>
    <xf numFmtId="0" fontId="41" fillId="0" borderId="0" xfId="0" applyFont="1" applyAlignment="1">
      <alignment horizontal="left" vertical="top" wrapText="1"/>
    </xf>
    <xf numFmtId="0" fontId="41" fillId="0" borderId="0" xfId="0" applyFont="1" applyAlignment="1">
      <alignment horizontal="left" vertical="center" wrapText="1"/>
    </xf>
    <xf numFmtId="0" fontId="45" fillId="32" borderId="1" xfId="0" applyFont="1" applyFill="1" applyBorder="1" applyAlignment="1">
      <alignment horizontal="left" vertical="center" wrapText="1"/>
    </xf>
    <xf numFmtId="0" fontId="41" fillId="32" borderId="1" xfId="0" applyFont="1" applyFill="1" applyBorder="1" applyAlignment="1">
      <alignment horizontal="left" vertical="center" wrapText="1"/>
    </xf>
    <xf numFmtId="0" fontId="46" fillId="32" borderId="1" xfId="0" applyFont="1" applyFill="1" applyBorder="1" applyAlignment="1">
      <alignment horizontal="left" vertical="center" wrapText="1"/>
    </xf>
    <xf numFmtId="0" fontId="47" fillId="0" borderId="1" xfId="0" applyFont="1" applyBorder="1" applyAlignment="1">
      <alignment horizontal="left" vertical="top" wrapText="1"/>
    </xf>
    <xf numFmtId="0" fontId="50" fillId="0" borderId="0" xfId="0" applyFont="1" applyAlignment="1">
      <alignment horizontal="center" vertical="center" wrapText="1"/>
    </xf>
    <xf numFmtId="0" fontId="47" fillId="0" borderId="1" xfId="0" applyFont="1" applyBorder="1" applyAlignment="1">
      <alignment horizontal="left" vertical="center" wrapText="1"/>
    </xf>
    <xf numFmtId="0" fontId="47" fillId="0" borderId="106" xfId="0" applyFont="1" applyBorder="1" applyAlignment="1">
      <alignment horizontal="left" vertical="top" wrapText="1"/>
    </xf>
    <xf numFmtId="0" fontId="47" fillId="0" borderId="0" xfId="0" applyFont="1" applyBorder="1" applyAlignment="1">
      <alignment horizontal="left" vertical="top" wrapText="1"/>
    </xf>
    <xf numFmtId="0" fontId="47" fillId="0" borderId="91" xfId="0" applyFont="1" applyBorder="1" applyAlignment="1">
      <alignment horizontal="left" vertical="top" wrapText="1"/>
    </xf>
    <xf numFmtId="0" fontId="47" fillId="0" borderId="107" xfId="0" applyFont="1" applyBorder="1" applyAlignment="1">
      <alignment horizontal="left" vertical="top" wrapText="1"/>
    </xf>
    <xf numFmtId="0" fontId="47" fillId="0" borderId="101" xfId="0" applyFont="1" applyBorder="1" applyAlignment="1">
      <alignment horizontal="left" vertical="top" wrapText="1"/>
    </xf>
    <xf numFmtId="0" fontId="47" fillId="0" borderId="85" xfId="0" applyFont="1" applyBorder="1" applyAlignment="1">
      <alignment horizontal="left" vertical="top" wrapText="1"/>
    </xf>
    <xf numFmtId="14" fontId="47" fillId="0" borderId="1" xfId="0" applyNumberFormat="1" applyFont="1" applyBorder="1" applyAlignment="1">
      <alignment horizontal="left" vertical="center" wrapText="1"/>
    </xf>
    <xf numFmtId="0" fontId="47" fillId="0" borderId="9" xfId="0" applyFont="1" applyBorder="1" applyAlignment="1">
      <alignment horizontal="left" vertical="top" wrapText="1"/>
    </xf>
    <xf numFmtId="0" fontId="47" fillId="0" borderId="8" xfId="0" applyFont="1" applyBorder="1" applyAlignment="1">
      <alignment horizontal="left" vertical="top" wrapText="1"/>
    </xf>
    <xf numFmtId="0" fontId="47" fillId="0" borderId="10" xfId="0" applyFont="1" applyBorder="1" applyAlignment="1">
      <alignment horizontal="left" vertical="top" wrapText="1"/>
    </xf>
    <xf numFmtId="0" fontId="47" fillId="0" borderId="15" xfId="0" applyFont="1" applyBorder="1" applyAlignment="1">
      <alignment horizontal="left" vertical="top" wrapText="1"/>
    </xf>
    <xf numFmtId="0" fontId="47" fillId="0" borderId="0" xfId="0" applyFont="1" applyAlignment="1">
      <alignment horizontal="left" vertical="top" wrapText="1"/>
    </xf>
    <xf numFmtId="0" fontId="47" fillId="0" borderId="14" xfId="0" applyFont="1" applyBorder="1" applyAlignment="1">
      <alignment horizontal="left" vertical="top" wrapText="1"/>
    </xf>
    <xf numFmtId="0" fontId="48" fillId="32" borderId="1" xfId="0" applyFont="1" applyFill="1" applyBorder="1" applyAlignment="1">
      <alignment horizontal="left" vertical="center" wrapText="1"/>
    </xf>
    <xf numFmtId="0" fontId="45" fillId="32" borderId="1"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165" fontId="2" fillId="0" borderId="8" xfId="0" applyNumberFormat="1" applyFont="1" applyBorder="1" applyAlignment="1">
      <alignment horizontal="center" vertical="center"/>
    </xf>
    <xf numFmtId="165" fontId="2" fillId="0" borderId="12" xfId="0" applyNumberFormat="1" applyFont="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 fillId="0" borderId="11" xfId="0" applyFont="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0" fontId="6" fillId="0" borderId="1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65" fontId="2" fillId="0" borderId="0" xfId="0" applyNumberFormat="1" applyFont="1" applyBorder="1" applyAlignment="1">
      <alignment horizontal="center" vertical="center" wrapText="1"/>
    </xf>
    <xf numFmtId="0" fontId="6" fillId="0" borderId="14" xfId="0" applyFont="1" applyFill="1" applyBorder="1" applyAlignment="1">
      <alignment vertical="center" wrapText="1"/>
    </xf>
    <xf numFmtId="0" fontId="12" fillId="0" borderId="1" xfId="0" applyFont="1" applyBorder="1" applyAlignment="1">
      <alignment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1" fillId="12" borderId="2" xfId="0" applyFont="1" applyFill="1" applyBorder="1" applyAlignment="1">
      <alignment horizontal="left" vertical="center" wrapText="1"/>
    </xf>
    <xf numFmtId="0" fontId="11" fillId="12" borderId="3" xfId="0" applyFont="1" applyFill="1" applyBorder="1" applyAlignment="1">
      <alignment horizontal="left"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165" fontId="2" fillId="0" borderId="0"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vertical="center" wrapText="1"/>
    </xf>
    <xf numFmtId="0" fontId="6" fillId="0" borderId="16" xfId="0" applyFont="1" applyFill="1" applyBorder="1" applyAlignment="1">
      <alignment horizontal="left" vertical="center" wrapText="1"/>
    </xf>
    <xf numFmtId="0" fontId="1" fillId="0" borderId="16" xfId="0" applyFont="1" applyBorder="1" applyAlignment="1">
      <alignment horizontal="left" vertical="center" wrapText="1"/>
    </xf>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1" fillId="0" borderId="16" xfId="0" applyFont="1" applyBorder="1" applyAlignment="1">
      <alignment horizontal="center"/>
    </xf>
    <xf numFmtId="0" fontId="0" fillId="12" borderId="16" xfId="0" applyFill="1" applyBorder="1" applyAlignment="1">
      <alignment horizontal="center" vertical="center" wrapText="1"/>
    </xf>
    <xf numFmtId="0" fontId="33" fillId="31" borderId="10" xfId="0" applyFont="1" applyFill="1" applyBorder="1" applyAlignment="1" applyProtection="1">
      <alignment horizontal="center" vertical="center" wrapText="1"/>
      <protection locked="0"/>
    </xf>
    <xf numFmtId="0" fontId="33" fillId="31" borderId="14" xfId="0" applyFont="1" applyFill="1" applyBorder="1" applyAlignment="1" applyProtection="1">
      <alignment horizontal="center" vertical="center" wrapText="1"/>
      <protection locked="0"/>
    </xf>
    <xf numFmtId="0" fontId="33" fillId="31" borderId="112" xfId="0" applyFont="1" applyFill="1" applyBorder="1" applyAlignment="1" applyProtection="1">
      <alignment horizontal="center" vertical="center" wrapText="1"/>
      <protection locked="0"/>
    </xf>
    <xf numFmtId="0" fontId="33" fillId="31" borderId="72" xfId="0" applyFont="1" applyFill="1" applyBorder="1" applyAlignment="1" applyProtection="1">
      <alignment horizontal="center" vertical="center" wrapText="1"/>
    </xf>
    <xf numFmtId="0" fontId="33" fillId="31" borderId="74" xfId="0" applyFont="1" applyFill="1" applyBorder="1" applyAlignment="1" applyProtection="1">
      <alignment horizontal="center" vertical="center" wrapText="1"/>
    </xf>
    <xf numFmtId="0" fontId="33" fillId="31" borderId="75" xfId="0" applyFont="1" applyFill="1" applyBorder="1" applyAlignment="1" applyProtection="1">
      <alignment horizontal="center" vertical="center" wrapText="1"/>
    </xf>
    <xf numFmtId="0" fontId="34" fillId="8" borderId="63" xfId="0" applyFont="1" applyFill="1" applyBorder="1" applyAlignment="1">
      <alignment horizontal="center"/>
    </xf>
    <xf numFmtId="0" fontId="34" fillId="8" borderId="64" xfId="0" applyFont="1" applyFill="1" applyBorder="1" applyAlignment="1">
      <alignment horizontal="center"/>
    </xf>
    <xf numFmtId="0" fontId="31" fillId="31" borderId="2" xfId="0" applyFont="1" applyFill="1" applyBorder="1" applyAlignment="1" applyProtection="1">
      <alignment horizontal="center" vertical="center" wrapText="1"/>
    </xf>
    <xf numFmtId="0" fontId="31" fillId="31" borderId="4" xfId="0" applyFont="1" applyFill="1" applyBorder="1" applyAlignment="1" applyProtection="1">
      <alignment horizontal="center" vertical="center" wrapText="1"/>
    </xf>
    <xf numFmtId="0" fontId="31" fillId="31" borderId="3" xfId="0" applyFont="1" applyFill="1" applyBorder="1" applyAlignment="1" applyProtection="1">
      <alignment horizontal="center" vertical="center" wrapText="1"/>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37" xfId="0" applyFont="1" applyBorder="1" applyAlignment="1">
      <alignment horizontal="center"/>
    </xf>
    <xf numFmtId="0" fontId="17" fillId="0" borderId="38" xfId="0" applyFont="1" applyBorder="1" applyAlignment="1">
      <alignment horizontal="center"/>
    </xf>
    <xf numFmtId="0" fontId="17" fillId="0" borderId="21" xfId="0" applyFont="1" applyBorder="1" applyAlignment="1">
      <alignment horizontal="left" vertical="center" wrapText="1"/>
    </xf>
    <xf numFmtId="0" fontId="0" fillId="0" borderId="43" xfId="0" applyBorder="1" applyAlignment="1">
      <alignment horizontal="left" vertical="center" wrapText="1"/>
    </xf>
    <xf numFmtId="0" fontId="0" fillId="0" borderId="33" xfId="0" applyBorder="1" applyAlignment="1">
      <alignment horizontal="left" vertical="center" wrapText="1"/>
    </xf>
    <xf numFmtId="0" fontId="6" fillId="34" borderId="33" xfId="0" applyFont="1" applyFill="1" applyBorder="1" applyAlignment="1">
      <alignment horizontal="left" vertical="center" wrapText="1"/>
    </xf>
    <xf numFmtId="0" fontId="6" fillId="34" borderId="43" xfId="0" applyFont="1" applyFill="1" applyBorder="1" applyAlignment="1">
      <alignment horizontal="left" vertical="center" wrapText="1"/>
    </xf>
    <xf numFmtId="0" fontId="6" fillId="0" borderId="94" xfId="0" applyFont="1" applyFill="1" applyBorder="1" applyAlignment="1">
      <alignment horizontal="center" vertical="center" wrapText="1"/>
    </xf>
    <xf numFmtId="0" fontId="52" fillId="0" borderId="34" xfId="0" applyFont="1" applyFill="1" applyBorder="1" applyAlignment="1">
      <alignment horizontal="left" vertical="center" wrapText="1"/>
    </xf>
    <xf numFmtId="0" fontId="52"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33" borderId="94"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52" fillId="0" borderId="35" xfId="0" applyFont="1" applyFill="1" applyBorder="1" applyAlignment="1">
      <alignment horizontal="center" vertical="center" wrapText="1"/>
    </xf>
    <xf numFmtId="0" fontId="6" fillId="34" borderId="37" xfId="0" applyFont="1" applyFill="1" applyBorder="1" applyAlignment="1">
      <alignment horizontal="left" vertical="center" wrapText="1"/>
    </xf>
    <xf numFmtId="0" fontId="6" fillId="34" borderId="38" xfId="0" applyFont="1" applyFill="1" applyBorder="1" applyAlignment="1">
      <alignment horizontal="left" vertical="center" wrapText="1"/>
    </xf>
    <xf numFmtId="0" fontId="6" fillId="34" borderId="21" xfId="0" applyFont="1" applyFill="1" applyBorder="1" applyAlignment="1">
      <alignment horizontal="center" vertical="center" wrapText="1"/>
    </xf>
    <xf numFmtId="0" fontId="6" fillId="34" borderId="18"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33" borderId="92" xfId="0" applyFont="1" applyFill="1" applyBorder="1" applyAlignment="1">
      <alignment horizontal="center" vertical="center" wrapText="1"/>
    </xf>
    <xf numFmtId="0" fontId="6" fillId="33" borderId="97" xfId="0" applyFont="1" applyFill="1" applyBorder="1" applyAlignment="1">
      <alignment horizontal="center" vertical="center" wrapText="1"/>
    </xf>
    <xf numFmtId="0" fontId="6" fillId="33" borderId="93" xfId="0" applyFont="1" applyFill="1" applyBorder="1" applyAlignment="1">
      <alignment horizontal="center" vertical="center" wrapText="1"/>
    </xf>
    <xf numFmtId="0" fontId="6" fillId="34" borderId="47" xfId="0" applyFont="1" applyFill="1" applyBorder="1" applyAlignment="1">
      <alignment horizontal="left" vertical="center" wrapText="1"/>
    </xf>
    <xf numFmtId="0" fontId="0" fillId="34" borderId="21" xfId="0" applyFill="1" applyBorder="1" applyAlignment="1">
      <alignment horizontal="center" vertical="center" wrapText="1"/>
    </xf>
    <xf numFmtId="0" fontId="0" fillId="34" borderId="33" xfId="0" applyFill="1" applyBorder="1" applyAlignment="1">
      <alignment horizontal="center" vertical="center" wrapText="1"/>
    </xf>
    <xf numFmtId="0" fontId="0" fillId="34" borderId="18" xfId="0" applyFill="1" applyBorder="1" applyAlignment="1">
      <alignment horizontal="center" vertical="center" wrapText="1"/>
    </xf>
    <xf numFmtId="0" fontId="6" fillId="34" borderId="21" xfId="0" applyFont="1" applyFill="1" applyBorder="1" applyAlignment="1" applyProtection="1">
      <alignment horizontal="left" vertical="center" wrapText="1"/>
      <protection locked="0"/>
    </xf>
    <xf numFmtId="0" fontId="6" fillId="34" borderId="18" xfId="0" applyFont="1" applyFill="1" applyBorder="1" applyAlignment="1" applyProtection="1">
      <alignment horizontal="left" vertical="center" wrapText="1"/>
      <protection locked="0"/>
    </xf>
    <xf numFmtId="0" fontId="6" fillId="34" borderId="21" xfId="0" applyFont="1" applyFill="1" applyBorder="1" applyAlignment="1">
      <alignment horizontal="left" vertical="center" wrapText="1"/>
    </xf>
    <xf numFmtId="0" fontId="6" fillId="34" borderId="18"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21"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9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43" xfId="0" applyFont="1" applyFill="1" applyBorder="1" applyAlignment="1">
      <alignment horizontal="left" vertical="center" wrapText="1"/>
    </xf>
    <xf numFmtId="0" fontId="6" fillId="0" borderId="33" xfId="0" applyFont="1" applyFill="1" applyBorder="1" applyAlignment="1" applyProtection="1">
      <alignment horizontal="left" vertical="center" wrapText="1"/>
      <protection locked="0"/>
    </xf>
    <xf numFmtId="0" fontId="6" fillId="0" borderId="49"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34" borderId="33" xfId="0" applyFont="1" applyFill="1" applyBorder="1" applyAlignment="1">
      <alignment horizontal="center" vertical="center" wrapText="1"/>
    </xf>
    <xf numFmtId="0" fontId="6" fillId="35" borderId="97" xfId="0" applyFont="1" applyFill="1" applyBorder="1" applyAlignment="1">
      <alignment horizontal="center" vertical="center" wrapText="1"/>
    </xf>
    <xf numFmtId="0" fontId="6" fillId="35" borderId="93" xfId="0" applyFont="1" applyFill="1" applyBorder="1" applyAlignment="1">
      <alignment horizontal="center" vertical="center" wrapText="1"/>
    </xf>
    <xf numFmtId="0" fontId="6" fillId="34" borderId="1" xfId="0" applyFont="1" applyFill="1" applyBorder="1" applyAlignment="1">
      <alignment horizontal="left" vertical="center" wrapText="1"/>
    </xf>
    <xf numFmtId="0" fontId="6" fillId="34" borderId="1" xfId="0" applyFont="1" applyFill="1" applyBorder="1" applyAlignment="1">
      <alignment horizontal="center" vertical="center" wrapText="1"/>
    </xf>
    <xf numFmtId="0" fontId="6" fillId="34" borderId="1" xfId="0" applyFont="1" applyFill="1" applyBorder="1" applyAlignment="1" applyProtection="1">
      <alignment horizontal="left" vertical="center" wrapText="1"/>
      <protection locked="0"/>
    </xf>
    <xf numFmtId="0" fontId="6" fillId="35" borderId="95"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0" borderId="88" xfId="0" applyFont="1" applyFill="1" applyBorder="1" applyAlignment="1">
      <alignment horizontal="left" vertical="center" wrapText="1"/>
    </xf>
    <xf numFmtId="0" fontId="6" fillId="0" borderId="87" xfId="0" applyFont="1" applyFill="1" applyBorder="1" applyAlignment="1">
      <alignment horizontal="center" vertical="center" wrapText="1"/>
    </xf>
    <xf numFmtId="0" fontId="6" fillId="35" borderId="94" xfId="0" applyFont="1" applyFill="1" applyBorder="1" applyAlignment="1">
      <alignment horizontal="center" vertical="center" wrapText="1"/>
    </xf>
    <xf numFmtId="0" fontId="52" fillId="0" borderId="89" xfId="0" applyFont="1" applyFill="1" applyBorder="1" applyAlignment="1">
      <alignment horizontal="center" vertical="center" wrapText="1"/>
    </xf>
    <xf numFmtId="0" fontId="6" fillId="35" borderId="92" xfId="0" applyFont="1" applyFill="1" applyBorder="1" applyAlignment="1">
      <alignment horizontal="center" vertical="center" wrapText="1"/>
    </xf>
  </cellXfs>
  <cellStyles count="4">
    <cellStyle name="Hyperlink" xfId="3" builtinId="8"/>
    <cellStyle name="Normal" xfId="0" builtinId="0"/>
    <cellStyle name="Normal 2" xfId="1" xr:uid="{FD719E63-D1F1-44BB-AE06-64D90D8DAE52}"/>
    <cellStyle name="Porcentaje 2" xfId="2" xr:uid="{D45C3AE5-46EC-4E72-9903-01E1ADFC21EB}"/>
  </cellStyles>
  <dxfs count="8">
    <dxf>
      <font>
        <color theme="9" tint="0.39994506668294322"/>
      </font>
    </dxf>
    <dxf>
      <font>
        <color theme="9" tint="-0.24994659260841701"/>
      </font>
    </dxf>
    <dxf>
      <font>
        <color theme="0"/>
      </font>
    </dxf>
    <dxf>
      <font>
        <color theme="9" tint="-0.499984740745262"/>
      </font>
    </dxf>
    <dxf>
      <font>
        <color theme="9" tint="0.39994506668294322"/>
      </font>
    </dxf>
    <dxf>
      <font>
        <color theme="9" tint="-0.24994659260841701"/>
      </font>
    </dxf>
    <dxf>
      <font>
        <color theme="0"/>
      </font>
    </dxf>
    <dxf>
      <font>
        <color theme="9" tint="-0.499984740745262"/>
      </font>
    </dxf>
  </dxfs>
  <tableStyles count="0" defaultTableStyle="TableStyleMedium2" defaultPivotStyle="PivotStyleLight16"/>
  <colors>
    <mruColors>
      <color rgb="FFF5B224"/>
      <color rgb="FFCCDE82"/>
      <color rgb="FF94BA29"/>
      <color rgb="FF85C4E3"/>
      <color rgb="FFDEDBC4"/>
      <color rgb="FFFFFF66"/>
      <color rgb="FFFFFF99"/>
      <color rgb="FF6DA945"/>
      <color rgb="FF609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84691731414369"/>
          <c:y val="0.1153818096681577"/>
          <c:w val="0.55513618744676785"/>
          <c:h val="0.80601504138905711"/>
        </c:manualLayout>
      </c:layout>
      <c:radarChart>
        <c:radarStyle val="marker"/>
        <c:varyColors val="0"/>
        <c:ser>
          <c:idx val="0"/>
          <c:order val="0"/>
          <c:spPr>
            <a:ln w="28575" cap="rnd">
              <a:solidFill>
                <a:srgbClr val="FF0000"/>
              </a:solidFill>
              <a:round/>
            </a:ln>
            <a:effectLst/>
          </c:spPr>
          <c:marker>
            <c:symbol val="circle"/>
            <c:size val="5"/>
            <c:spPr>
              <a:solidFill>
                <a:srgbClr val="FF0000"/>
              </a:solidFill>
              <a:ln w="9525">
                <a:solidFill>
                  <a:schemeClr val="accent1"/>
                </a:solidFill>
              </a:ln>
              <a:effectLst/>
            </c:spPr>
          </c:marker>
          <c:cat>
            <c:numRef>
              <c:f>summary!$K$2:$K$11</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summary!$P$2:$P$11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F57-4304-BE03-FF31BC693134}"/>
            </c:ext>
          </c:extLst>
        </c:ser>
        <c:dLbls>
          <c:showLegendKey val="0"/>
          <c:showVal val="0"/>
          <c:showCatName val="0"/>
          <c:showSerName val="0"/>
          <c:showPercent val="0"/>
          <c:showBubbleSize val="0"/>
        </c:dLbls>
        <c:axId val="433537104"/>
        <c:axId val="433536776"/>
      </c:radarChart>
      <c:catAx>
        <c:axId val="433537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Abadi" panose="020B0604020202020204" pitchFamily="34" charset="0"/>
                <a:ea typeface="+mn-ea"/>
                <a:cs typeface="+mn-cs"/>
              </a:defRPr>
            </a:pPr>
            <a:endParaRPr lang="en-NL"/>
          </a:p>
        </c:txPr>
        <c:crossAx val="433536776"/>
        <c:crosses val="autoZero"/>
        <c:auto val="1"/>
        <c:lblAlgn val="ctr"/>
        <c:lblOffset val="100"/>
        <c:noMultiLvlLbl val="0"/>
      </c:catAx>
      <c:valAx>
        <c:axId val="433536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NL"/>
          </a:p>
        </c:txPr>
        <c:crossAx val="433537104"/>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304800</xdr:colOff>
      <xdr:row>23</xdr:row>
      <xdr:rowOff>63499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32</xdr:col>
      <xdr:colOff>6350</xdr:colOff>
      <xdr:row>26</xdr:row>
      <xdr:rowOff>497682</xdr:rowOff>
    </xdr:to>
    <xdr:sp macro="" textlink="">
      <xdr:nvSpPr>
        <xdr:cNvPr id="2" name="Group Box 20" hidden="1">
          <a:extLst>
            <a:ext uri="{63B3BB69-23CF-44E3-9099-C40C66FF867C}">
              <a14:compatExt xmlns:a14="http://schemas.microsoft.com/office/drawing/2010/main" spid="_x0000_s2068"/>
            </a:ext>
            <a:ext uri="{FF2B5EF4-FFF2-40B4-BE49-F238E27FC236}">
              <a16:creationId xmlns:a16="http://schemas.microsoft.com/office/drawing/2014/main" id="{C25E3A4D-7ACC-4A10-91CC-25D02CBE7DDD}"/>
            </a:ext>
          </a:extLst>
        </xdr:cNvPr>
        <xdr:cNvSpPr/>
      </xdr:nvSpPr>
      <xdr:spPr bwMode="auto">
        <a:xfrm>
          <a:off x="19326225" y="3543300"/>
          <a:ext cx="13417550"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3" name="Option Button 30" hidden="1">
          <a:extLst>
            <a:ext uri="{63B3BB69-23CF-44E3-9099-C40C66FF867C}">
              <a14:compatExt xmlns:a14="http://schemas.microsoft.com/office/drawing/2010/main" spid="_x0000_s2078"/>
            </a:ext>
            <a:ext uri="{FF2B5EF4-FFF2-40B4-BE49-F238E27FC236}">
              <a16:creationId xmlns:a16="http://schemas.microsoft.com/office/drawing/2014/main" id="{0311536E-20D9-4FD9-A2F8-1B131BD3BA3D}"/>
            </a:ext>
            <a:ext uri="{147F2762-F138-4A5C-976F-8EAC2B608ADB}">
              <a16:predDERef xmlns:a16="http://schemas.microsoft.com/office/drawing/2014/main" pred="{00000000-0008-0000-0200-000014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4" name="Option Button 32" hidden="1">
          <a:extLst>
            <a:ext uri="{63B3BB69-23CF-44E3-9099-C40C66FF867C}">
              <a14:compatExt xmlns:a14="http://schemas.microsoft.com/office/drawing/2010/main" spid="_x0000_s2080"/>
            </a:ext>
            <a:ext uri="{FF2B5EF4-FFF2-40B4-BE49-F238E27FC236}">
              <a16:creationId xmlns:a16="http://schemas.microsoft.com/office/drawing/2014/main" id="{7021CDA5-4F79-49BD-99A4-2B17A26CB8BF}"/>
            </a:ext>
            <a:ext uri="{147F2762-F138-4A5C-976F-8EAC2B608ADB}">
              <a16:predDERef xmlns:a16="http://schemas.microsoft.com/office/drawing/2014/main" pred="{00000000-0008-0000-0200-00001E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5" name="Option Button 34" hidden="1">
          <a:extLst>
            <a:ext uri="{63B3BB69-23CF-44E3-9099-C40C66FF867C}">
              <a14:compatExt xmlns:a14="http://schemas.microsoft.com/office/drawing/2010/main" spid="_x0000_s2082"/>
            </a:ext>
            <a:ext uri="{FF2B5EF4-FFF2-40B4-BE49-F238E27FC236}">
              <a16:creationId xmlns:a16="http://schemas.microsoft.com/office/drawing/2014/main" id="{355F6F2A-A5D8-4BFB-94FC-6C3FDF0B76AF}"/>
            </a:ext>
            <a:ext uri="{147F2762-F138-4A5C-976F-8EAC2B608ADB}">
              <a16:predDERef xmlns:a16="http://schemas.microsoft.com/office/drawing/2014/main" pred="{00000000-0008-0000-0200-000020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6" name="Option Button 36" hidden="1">
          <a:extLst>
            <a:ext uri="{63B3BB69-23CF-44E3-9099-C40C66FF867C}">
              <a14:compatExt xmlns:a14="http://schemas.microsoft.com/office/drawing/2010/main" spid="_x0000_s2084"/>
            </a:ext>
            <a:ext uri="{FF2B5EF4-FFF2-40B4-BE49-F238E27FC236}">
              <a16:creationId xmlns:a16="http://schemas.microsoft.com/office/drawing/2014/main" id="{1E1DD0FF-DDAB-4A58-A54D-6308EBADFA3B}"/>
            </a:ext>
            <a:ext uri="{147F2762-F138-4A5C-976F-8EAC2B608ADB}">
              <a16:predDERef xmlns:a16="http://schemas.microsoft.com/office/drawing/2014/main" pred="{00000000-0008-0000-0200-000022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7" name="Group Box 37" hidden="1">
          <a:extLst>
            <a:ext uri="{63B3BB69-23CF-44E3-9099-C40C66FF867C}">
              <a14:compatExt xmlns:a14="http://schemas.microsoft.com/office/drawing/2010/main" spid="_x0000_s2085"/>
            </a:ext>
            <a:ext uri="{FF2B5EF4-FFF2-40B4-BE49-F238E27FC236}">
              <a16:creationId xmlns:a16="http://schemas.microsoft.com/office/drawing/2014/main" id="{95050B08-725D-47D7-A450-FB1F0A2791A0}"/>
            </a:ext>
            <a:ext uri="{147F2762-F138-4A5C-976F-8EAC2B608ADB}">
              <a16:predDERef xmlns:a16="http://schemas.microsoft.com/office/drawing/2014/main" pred="{00000000-0008-0000-0200-000024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8" name="Group Box 42" hidden="1">
          <a:extLst>
            <a:ext uri="{63B3BB69-23CF-44E3-9099-C40C66FF867C}">
              <a14:compatExt xmlns:a14="http://schemas.microsoft.com/office/drawing/2010/main" spid="_x0000_s2090"/>
            </a:ext>
            <a:ext uri="{FF2B5EF4-FFF2-40B4-BE49-F238E27FC236}">
              <a16:creationId xmlns:a16="http://schemas.microsoft.com/office/drawing/2014/main" id="{03FEA10C-5377-4C41-A93F-D66F6D3D838D}"/>
            </a:ext>
            <a:ext uri="{147F2762-F138-4A5C-976F-8EAC2B608ADB}">
              <a16:predDERef xmlns:a16="http://schemas.microsoft.com/office/drawing/2014/main" pred="{00000000-0008-0000-0200-000025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9" name="Option Button 51" hidden="1">
          <a:extLst>
            <a:ext uri="{63B3BB69-23CF-44E3-9099-C40C66FF867C}">
              <a14:compatExt xmlns:a14="http://schemas.microsoft.com/office/drawing/2010/main" spid="_x0000_s2099"/>
            </a:ext>
            <a:ext uri="{FF2B5EF4-FFF2-40B4-BE49-F238E27FC236}">
              <a16:creationId xmlns:a16="http://schemas.microsoft.com/office/drawing/2014/main" id="{C3449219-FBCA-4C6E-8720-92ADDDF46140}"/>
            </a:ext>
            <a:ext uri="{147F2762-F138-4A5C-976F-8EAC2B608ADB}">
              <a16:predDERef xmlns:a16="http://schemas.microsoft.com/office/drawing/2014/main" pred="{00000000-0008-0000-0200-00002A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0" name="Option Button 52" hidden="1">
          <a:extLst>
            <a:ext uri="{63B3BB69-23CF-44E3-9099-C40C66FF867C}">
              <a14:compatExt xmlns:a14="http://schemas.microsoft.com/office/drawing/2010/main" spid="_x0000_s2100"/>
            </a:ext>
            <a:ext uri="{FF2B5EF4-FFF2-40B4-BE49-F238E27FC236}">
              <a16:creationId xmlns:a16="http://schemas.microsoft.com/office/drawing/2014/main" id="{B6F94241-D935-4F4E-8AFD-9445A7C7D48D}"/>
            </a:ext>
            <a:ext uri="{147F2762-F138-4A5C-976F-8EAC2B608ADB}">
              <a16:predDERef xmlns:a16="http://schemas.microsoft.com/office/drawing/2014/main" pred="{00000000-0008-0000-0200-000033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1" name="Option Button 53" hidden="1">
          <a:extLst>
            <a:ext uri="{63B3BB69-23CF-44E3-9099-C40C66FF867C}">
              <a14:compatExt xmlns:a14="http://schemas.microsoft.com/office/drawing/2010/main" spid="_x0000_s2101"/>
            </a:ext>
            <a:ext uri="{FF2B5EF4-FFF2-40B4-BE49-F238E27FC236}">
              <a16:creationId xmlns:a16="http://schemas.microsoft.com/office/drawing/2014/main" id="{EC00522B-ED36-4D5E-84A8-F31795EC9D4A}"/>
            </a:ext>
            <a:ext uri="{147F2762-F138-4A5C-976F-8EAC2B608ADB}">
              <a16:predDERef xmlns:a16="http://schemas.microsoft.com/office/drawing/2014/main" pred="{00000000-0008-0000-0200-000034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2" name="Option Button 54" hidden="1">
          <a:extLst>
            <a:ext uri="{63B3BB69-23CF-44E3-9099-C40C66FF867C}">
              <a14:compatExt xmlns:a14="http://schemas.microsoft.com/office/drawing/2010/main" spid="_x0000_s2102"/>
            </a:ext>
            <a:ext uri="{FF2B5EF4-FFF2-40B4-BE49-F238E27FC236}">
              <a16:creationId xmlns:a16="http://schemas.microsoft.com/office/drawing/2014/main" id="{2E96BE2B-1A73-4353-87D4-1A9FC1DA3CC3}"/>
            </a:ext>
            <a:ext uri="{147F2762-F138-4A5C-976F-8EAC2B608ADB}">
              <a16:predDERef xmlns:a16="http://schemas.microsoft.com/office/drawing/2014/main" pred="{00000000-0008-0000-0200-000035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3" name="Option Button 59" hidden="1">
          <a:extLst>
            <a:ext uri="{63B3BB69-23CF-44E3-9099-C40C66FF867C}">
              <a14:compatExt xmlns:a14="http://schemas.microsoft.com/office/drawing/2010/main" spid="_x0000_s2107"/>
            </a:ext>
            <a:ext uri="{FF2B5EF4-FFF2-40B4-BE49-F238E27FC236}">
              <a16:creationId xmlns:a16="http://schemas.microsoft.com/office/drawing/2014/main" id="{26A20BEA-7100-4AC4-AE16-F46CF69D4474}"/>
            </a:ext>
            <a:ext uri="{147F2762-F138-4A5C-976F-8EAC2B608ADB}">
              <a16:predDERef xmlns:a16="http://schemas.microsoft.com/office/drawing/2014/main" pred="{00000000-0008-0000-0200-000036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4" name="Option Button 60" hidden="1">
          <a:extLst>
            <a:ext uri="{63B3BB69-23CF-44E3-9099-C40C66FF867C}">
              <a14:compatExt xmlns:a14="http://schemas.microsoft.com/office/drawing/2010/main" spid="_x0000_s2108"/>
            </a:ext>
            <a:ext uri="{FF2B5EF4-FFF2-40B4-BE49-F238E27FC236}">
              <a16:creationId xmlns:a16="http://schemas.microsoft.com/office/drawing/2014/main" id="{B66EA1AE-26E4-44BE-AE6F-C082B1ADFCDF}"/>
            </a:ext>
            <a:ext uri="{147F2762-F138-4A5C-976F-8EAC2B608ADB}">
              <a16:predDERef xmlns:a16="http://schemas.microsoft.com/office/drawing/2014/main" pred="{00000000-0008-0000-0200-00003B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5" name="Option Button 61" hidden="1">
          <a:extLst>
            <a:ext uri="{63B3BB69-23CF-44E3-9099-C40C66FF867C}">
              <a14:compatExt xmlns:a14="http://schemas.microsoft.com/office/drawing/2010/main" spid="_x0000_s2109"/>
            </a:ext>
            <a:ext uri="{FF2B5EF4-FFF2-40B4-BE49-F238E27FC236}">
              <a16:creationId xmlns:a16="http://schemas.microsoft.com/office/drawing/2014/main" id="{27837999-58C5-4F91-BC84-8176A63F6FC8}"/>
            </a:ext>
            <a:ext uri="{147F2762-F138-4A5C-976F-8EAC2B608ADB}">
              <a16:predDERef xmlns:a16="http://schemas.microsoft.com/office/drawing/2014/main" pred="{00000000-0008-0000-0200-00003C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6" name="Option Button 62" hidden="1">
          <a:extLst>
            <a:ext uri="{63B3BB69-23CF-44E3-9099-C40C66FF867C}">
              <a14:compatExt xmlns:a14="http://schemas.microsoft.com/office/drawing/2010/main" spid="_x0000_s2110"/>
            </a:ext>
            <a:ext uri="{FF2B5EF4-FFF2-40B4-BE49-F238E27FC236}">
              <a16:creationId xmlns:a16="http://schemas.microsoft.com/office/drawing/2014/main" id="{FE231A77-A5D8-492B-89E0-5C936F7246AD}"/>
            </a:ext>
            <a:ext uri="{147F2762-F138-4A5C-976F-8EAC2B608ADB}">
              <a16:predDERef xmlns:a16="http://schemas.microsoft.com/office/drawing/2014/main" pred="{00000000-0008-0000-0200-00003D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32</xdr:col>
      <xdr:colOff>6350</xdr:colOff>
      <xdr:row>59</xdr:row>
      <xdr:rowOff>571501</xdr:rowOff>
    </xdr:to>
    <xdr:sp macro="" textlink="">
      <xdr:nvSpPr>
        <xdr:cNvPr id="17" name="Group Box 63" hidden="1">
          <a:extLst>
            <a:ext uri="{63B3BB69-23CF-44E3-9099-C40C66FF867C}">
              <a14:compatExt xmlns:a14="http://schemas.microsoft.com/office/drawing/2010/main" spid="_x0000_s2111"/>
            </a:ext>
            <a:ext uri="{FF2B5EF4-FFF2-40B4-BE49-F238E27FC236}">
              <a16:creationId xmlns:a16="http://schemas.microsoft.com/office/drawing/2014/main" id="{C5A4F4BA-A819-4165-975E-C801C29F80D8}"/>
            </a:ext>
            <a:ext uri="{147F2762-F138-4A5C-976F-8EAC2B608ADB}">
              <a16:predDERef xmlns:a16="http://schemas.microsoft.com/office/drawing/2014/main" pred="{00000000-0008-0000-0200-00003E080000}"/>
            </a:ext>
          </a:extLst>
        </xdr:cNvPr>
        <xdr:cNvSpPr/>
      </xdr:nvSpPr>
      <xdr:spPr bwMode="auto">
        <a:xfrm>
          <a:off x="19326225" y="15601950"/>
          <a:ext cx="13417550"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8" name="Option Button 64" hidden="1">
          <a:extLst>
            <a:ext uri="{63B3BB69-23CF-44E3-9099-C40C66FF867C}">
              <a14:compatExt xmlns:a14="http://schemas.microsoft.com/office/drawing/2010/main" spid="_x0000_s2112"/>
            </a:ext>
            <a:ext uri="{FF2B5EF4-FFF2-40B4-BE49-F238E27FC236}">
              <a16:creationId xmlns:a16="http://schemas.microsoft.com/office/drawing/2014/main" id="{23AEAAE4-9E91-4F43-B6A3-5F36D905A0CF}"/>
            </a:ext>
            <a:ext uri="{147F2762-F138-4A5C-976F-8EAC2B608ADB}">
              <a16:predDERef xmlns:a16="http://schemas.microsoft.com/office/drawing/2014/main" pred="{00000000-0008-0000-0200-00003F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9" name="Option Button 65" hidden="1">
          <a:extLst>
            <a:ext uri="{63B3BB69-23CF-44E3-9099-C40C66FF867C}">
              <a14:compatExt xmlns:a14="http://schemas.microsoft.com/office/drawing/2010/main" spid="_x0000_s2113"/>
            </a:ext>
            <a:ext uri="{FF2B5EF4-FFF2-40B4-BE49-F238E27FC236}">
              <a16:creationId xmlns:a16="http://schemas.microsoft.com/office/drawing/2014/main" id="{09B6BCF6-F19A-4700-B3D4-576DEC3CC4C5}"/>
            </a:ext>
            <a:ext uri="{147F2762-F138-4A5C-976F-8EAC2B608ADB}">
              <a16:predDERef xmlns:a16="http://schemas.microsoft.com/office/drawing/2014/main" pred="{00000000-0008-0000-0200-000040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0" name="Option Button 66" hidden="1">
          <a:extLst>
            <a:ext uri="{63B3BB69-23CF-44E3-9099-C40C66FF867C}">
              <a14:compatExt xmlns:a14="http://schemas.microsoft.com/office/drawing/2010/main" spid="_x0000_s2114"/>
            </a:ext>
            <a:ext uri="{FF2B5EF4-FFF2-40B4-BE49-F238E27FC236}">
              <a16:creationId xmlns:a16="http://schemas.microsoft.com/office/drawing/2014/main" id="{65FC7FC9-F0C1-40F9-A8DF-884F9F214415}"/>
            </a:ext>
            <a:ext uri="{147F2762-F138-4A5C-976F-8EAC2B608ADB}">
              <a16:predDERef xmlns:a16="http://schemas.microsoft.com/office/drawing/2014/main" pred="{00000000-0008-0000-0200-000041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1" name="Option Button 67" hidden="1">
          <a:extLst>
            <a:ext uri="{63B3BB69-23CF-44E3-9099-C40C66FF867C}">
              <a14:compatExt xmlns:a14="http://schemas.microsoft.com/office/drawing/2010/main" spid="_x0000_s2115"/>
            </a:ext>
            <a:ext uri="{FF2B5EF4-FFF2-40B4-BE49-F238E27FC236}">
              <a16:creationId xmlns:a16="http://schemas.microsoft.com/office/drawing/2014/main" id="{83DA4C3B-2E97-4AEA-89F8-BCD5F7840A8D}"/>
            </a:ext>
            <a:ext uri="{147F2762-F138-4A5C-976F-8EAC2B608ADB}">
              <a16:predDERef xmlns:a16="http://schemas.microsoft.com/office/drawing/2014/main" pred="{00000000-0008-0000-0200-000042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32</xdr:col>
      <xdr:colOff>6350</xdr:colOff>
      <xdr:row>79</xdr:row>
      <xdr:rowOff>236310</xdr:rowOff>
    </xdr:to>
    <xdr:sp macro="" textlink="">
      <xdr:nvSpPr>
        <xdr:cNvPr id="22" name="Group Box 68" hidden="1">
          <a:extLst>
            <a:ext uri="{63B3BB69-23CF-44E3-9099-C40C66FF867C}">
              <a14:compatExt xmlns:a14="http://schemas.microsoft.com/office/drawing/2010/main" spid="_x0000_s2116"/>
            </a:ext>
            <a:ext uri="{FF2B5EF4-FFF2-40B4-BE49-F238E27FC236}">
              <a16:creationId xmlns:a16="http://schemas.microsoft.com/office/drawing/2014/main" id="{67EF33BC-9E33-4EA6-98A1-079E0AD10BD6}"/>
            </a:ext>
            <a:ext uri="{147F2762-F138-4A5C-976F-8EAC2B608ADB}">
              <a16:predDERef xmlns:a16="http://schemas.microsoft.com/office/drawing/2014/main" pred="{00000000-0008-0000-0200-000043080000}"/>
            </a:ext>
          </a:extLst>
        </xdr:cNvPr>
        <xdr:cNvSpPr/>
      </xdr:nvSpPr>
      <xdr:spPr bwMode="auto">
        <a:xfrm>
          <a:off x="19326225" y="27736800"/>
          <a:ext cx="13417550" cy="37918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3" name="Option Button 69" hidden="1">
          <a:extLst>
            <a:ext uri="{63B3BB69-23CF-44E3-9099-C40C66FF867C}">
              <a14:compatExt xmlns:a14="http://schemas.microsoft.com/office/drawing/2010/main" spid="_x0000_s2117"/>
            </a:ext>
            <a:ext uri="{FF2B5EF4-FFF2-40B4-BE49-F238E27FC236}">
              <a16:creationId xmlns:a16="http://schemas.microsoft.com/office/drawing/2014/main" id="{7543C8D2-CAD5-41CA-A1B6-2A76360A42E1}"/>
            </a:ext>
            <a:ext uri="{147F2762-F138-4A5C-976F-8EAC2B608ADB}">
              <a16:predDERef xmlns:a16="http://schemas.microsoft.com/office/drawing/2014/main" pred="{00000000-0008-0000-0200-000044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4" name="Option Button 70" hidden="1">
          <a:extLst>
            <a:ext uri="{63B3BB69-23CF-44E3-9099-C40C66FF867C}">
              <a14:compatExt xmlns:a14="http://schemas.microsoft.com/office/drawing/2010/main" spid="_x0000_s2118"/>
            </a:ext>
            <a:ext uri="{FF2B5EF4-FFF2-40B4-BE49-F238E27FC236}">
              <a16:creationId xmlns:a16="http://schemas.microsoft.com/office/drawing/2014/main" id="{3D626BA0-A2B8-4528-9D06-888B6518587C}"/>
            </a:ext>
            <a:ext uri="{147F2762-F138-4A5C-976F-8EAC2B608ADB}">
              <a16:predDERef xmlns:a16="http://schemas.microsoft.com/office/drawing/2014/main" pred="{00000000-0008-0000-0200-000045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5" name="Option Button 71" hidden="1">
          <a:extLst>
            <a:ext uri="{63B3BB69-23CF-44E3-9099-C40C66FF867C}">
              <a14:compatExt xmlns:a14="http://schemas.microsoft.com/office/drawing/2010/main" spid="_x0000_s2119"/>
            </a:ext>
            <a:ext uri="{FF2B5EF4-FFF2-40B4-BE49-F238E27FC236}">
              <a16:creationId xmlns:a16="http://schemas.microsoft.com/office/drawing/2014/main" id="{2B88DC1A-DEA4-4729-BA66-03129997A7FD}"/>
            </a:ext>
            <a:ext uri="{147F2762-F138-4A5C-976F-8EAC2B608ADB}">
              <a16:predDERef xmlns:a16="http://schemas.microsoft.com/office/drawing/2014/main" pred="{00000000-0008-0000-0200-000046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6" name="Option Button 72" hidden="1">
          <a:extLst>
            <a:ext uri="{63B3BB69-23CF-44E3-9099-C40C66FF867C}">
              <a14:compatExt xmlns:a14="http://schemas.microsoft.com/office/drawing/2010/main" spid="_x0000_s2120"/>
            </a:ext>
            <a:ext uri="{FF2B5EF4-FFF2-40B4-BE49-F238E27FC236}">
              <a16:creationId xmlns:a16="http://schemas.microsoft.com/office/drawing/2014/main" id="{ECA59434-07EC-4F60-97DC-5E3751966797}"/>
            </a:ext>
            <a:ext uri="{147F2762-F138-4A5C-976F-8EAC2B608ADB}">
              <a16:predDERef xmlns:a16="http://schemas.microsoft.com/office/drawing/2014/main" pred="{00000000-0008-0000-0200-000047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32</xdr:col>
      <xdr:colOff>6350</xdr:colOff>
      <xdr:row>61</xdr:row>
      <xdr:rowOff>413544</xdr:rowOff>
    </xdr:to>
    <xdr:sp macro="" textlink="">
      <xdr:nvSpPr>
        <xdr:cNvPr id="27" name="Group Box 73" hidden="1">
          <a:extLst>
            <a:ext uri="{63B3BB69-23CF-44E3-9099-C40C66FF867C}">
              <a14:compatExt xmlns:a14="http://schemas.microsoft.com/office/drawing/2010/main" spid="_x0000_s2121"/>
            </a:ext>
            <a:ext uri="{FF2B5EF4-FFF2-40B4-BE49-F238E27FC236}">
              <a16:creationId xmlns:a16="http://schemas.microsoft.com/office/drawing/2014/main" id="{B776E95E-620F-4C39-9394-FBEA6903400C}"/>
            </a:ext>
            <a:ext uri="{147F2762-F138-4A5C-976F-8EAC2B608ADB}">
              <a16:predDERef xmlns:a16="http://schemas.microsoft.com/office/drawing/2014/main" pred="{00000000-0008-0000-0200-000048080000}"/>
            </a:ext>
          </a:extLst>
        </xdr:cNvPr>
        <xdr:cNvSpPr/>
      </xdr:nvSpPr>
      <xdr:spPr bwMode="auto">
        <a:xfrm>
          <a:off x="19326225" y="37090350"/>
          <a:ext cx="13417550" cy="42545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8" name="Option Button 74" hidden="1">
          <a:extLst>
            <a:ext uri="{63B3BB69-23CF-44E3-9099-C40C66FF867C}">
              <a14:compatExt xmlns:a14="http://schemas.microsoft.com/office/drawing/2010/main" spid="_x0000_s2122"/>
            </a:ext>
            <a:ext uri="{FF2B5EF4-FFF2-40B4-BE49-F238E27FC236}">
              <a16:creationId xmlns:a16="http://schemas.microsoft.com/office/drawing/2014/main" id="{52CFE656-ECB4-4089-8B7F-C490F850025C}"/>
            </a:ext>
            <a:ext uri="{147F2762-F138-4A5C-976F-8EAC2B608ADB}">
              <a16:predDERef xmlns:a16="http://schemas.microsoft.com/office/drawing/2014/main" pred="{00000000-0008-0000-0200-000049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B5C893F0-C716-41E0-A187-F7268101CAAD}"/>
            </a:ext>
            <a:ext uri="{147F2762-F138-4A5C-976F-8EAC2B608ADB}">
              <a16:predDERef xmlns:a16="http://schemas.microsoft.com/office/drawing/2014/main" pred="{00000000-0008-0000-0200-00004A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0" name="Option Button 76" hidden="1">
          <a:extLst>
            <a:ext uri="{63B3BB69-23CF-44E3-9099-C40C66FF867C}">
              <a14:compatExt xmlns:a14="http://schemas.microsoft.com/office/drawing/2010/main" spid="_x0000_s2124"/>
            </a:ext>
            <a:ext uri="{FF2B5EF4-FFF2-40B4-BE49-F238E27FC236}">
              <a16:creationId xmlns:a16="http://schemas.microsoft.com/office/drawing/2014/main" id="{43FBECB2-3BFB-45F7-BB14-D5BDE26E0D54}"/>
            </a:ext>
            <a:ext uri="{147F2762-F138-4A5C-976F-8EAC2B608ADB}">
              <a16:predDERef xmlns:a16="http://schemas.microsoft.com/office/drawing/2014/main" pred="{00000000-0008-0000-0200-00004B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1" name="Option Button 77" hidden="1">
          <a:extLst>
            <a:ext uri="{63B3BB69-23CF-44E3-9099-C40C66FF867C}">
              <a14:compatExt xmlns:a14="http://schemas.microsoft.com/office/drawing/2010/main" spid="_x0000_s2125"/>
            </a:ext>
            <a:ext uri="{FF2B5EF4-FFF2-40B4-BE49-F238E27FC236}">
              <a16:creationId xmlns:a16="http://schemas.microsoft.com/office/drawing/2014/main" id="{2A62069E-E7F0-44AA-9530-7782E2378A83}"/>
            </a:ext>
            <a:ext uri="{147F2762-F138-4A5C-976F-8EAC2B608ADB}">
              <a16:predDERef xmlns:a16="http://schemas.microsoft.com/office/drawing/2014/main" pred="{00000000-0008-0000-0200-00004C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32</xdr:col>
      <xdr:colOff>6350</xdr:colOff>
      <xdr:row>61</xdr:row>
      <xdr:rowOff>365918</xdr:rowOff>
    </xdr:to>
    <xdr:sp macro="" textlink="">
      <xdr:nvSpPr>
        <xdr:cNvPr id="32" name="Group Box 78" hidden="1">
          <a:extLst>
            <a:ext uri="{63B3BB69-23CF-44E3-9099-C40C66FF867C}">
              <a14:compatExt xmlns:a14="http://schemas.microsoft.com/office/drawing/2010/main" spid="_x0000_s2126"/>
            </a:ext>
            <a:ext uri="{FF2B5EF4-FFF2-40B4-BE49-F238E27FC236}">
              <a16:creationId xmlns:a16="http://schemas.microsoft.com/office/drawing/2014/main" id="{6EDEAFA9-A0C7-4B47-A73E-79E3E647E568}"/>
            </a:ext>
            <a:ext uri="{147F2762-F138-4A5C-976F-8EAC2B608ADB}">
              <a16:predDERef xmlns:a16="http://schemas.microsoft.com/office/drawing/2014/main" pred="{00000000-0008-0000-0200-00004D080000}"/>
            </a:ext>
          </a:extLst>
        </xdr:cNvPr>
        <xdr:cNvSpPr/>
      </xdr:nvSpPr>
      <xdr:spPr bwMode="auto">
        <a:xfrm>
          <a:off x="19326225" y="3821430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3" name="Option Button 79" hidden="1">
          <a:extLst>
            <a:ext uri="{63B3BB69-23CF-44E3-9099-C40C66FF867C}">
              <a14:compatExt xmlns:a14="http://schemas.microsoft.com/office/drawing/2010/main" spid="_x0000_s2127"/>
            </a:ext>
            <a:ext uri="{FF2B5EF4-FFF2-40B4-BE49-F238E27FC236}">
              <a16:creationId xmlns:a16="http://schemas.microsoft.com/office/drawing/2014/main" id="{A8B6AB48-C2A1-4C15-BB21-DD25851F3B8F}"/>
            </a:ext>
            <a:ext uri="{147F2762-F138-4A5C-976F-8EAC2B608ADB}">
              <a16:predDERef xmlns:a16="http://schemas.microsoft.com/office/drawing/2014/main" pred="{00000000-0008-0000-0200-00004E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4" name="Option Button 80" hidden="1">
          <a:extLst>
            <a:ext uri="{63B3BB69-23CF-44E3-9099-C40C66FF867C}">
              <a14:compatExt xmlns:a14="http://schemas.microsoft.com/office/drawing/2010/main" spid="_x0000_s2128"/>
            </a:ext>
            <a:ext uri="{FF2B5EF4-FFF2-40B4-BE49-F238E27FC236}">
              <a16:creationId xmlns:a16="http://schemas.microsoft.com/office/drawing/2014/main" id="{A7246903-B8B8-4CD1-8682-D9321987F2A9}"/>
            </a:ext>
            <a:ext uri="{147F2762-F138-4A5C-976F-8EAC2B608ADB}">
              <a16:predDERef xmlns:a16="http://schemas.microsoft.com/office/drawing/2014/main" pred="{00000000-0008-0000-0200-00004F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5" name="Option Button 81" hidden="1">
          <a:extLst>
            <a:ext uri="{63B3BB69-23CF-44E3-9099-C40C66FF867C}">
              <a14:compatExt xmlns:a14="http://schemas.microsoft.com/office/drawing/2010/main" spid="_x0000_s2129"/>
            </a:ext>
            <a:ext uri="{FF2B5EF4-FFF2-40B4-BE49-F238E27FC236}">
              <a16:creationId xmlns:a16="http://schemas.microsoft.com/office/drawing/2014/main" id="{07A25210-2F89-4595-817A-C423CBBC51AB}"/>
            </a:ext>
            <a:ext uri="{147F2762-F138-4A5C-976F-8EAC2B608ADB}">
              <a16:predDERef xmlns:a16="http://schemas.microsoft.com/office/drawing/2014/main" pred="{00000000-0008-0000-0200-000050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6" name="Option Button 82" hidden="1">
          <a:extLst>
            <a:ext uri="{63B3BB69-23CF-44E3-9099-C40C66FF867C}">
              <a14:compatExt xmlns:a14="http://schemas.microsoft.com/office/drawing/2010/main" spid="_x0000_s2130"/>
            </a:ext>
            <a:ext uri="{FF2B5EF4-FFF2-40B4-BE49-F238E27FC236}">
              <a16:creationId xmlns:a16="http://schemas.microsoft.com/office/drawing/2014/main" id="{904DD5BF-5820-4C37-8979-B4F7DC412107}"/>
            </a:ext>
            <a:ext uri="{147F2762-F138-4A5C-976F-8EAC2B608ADB}">
              <a16:predDERef xmlns:a16="http://schemas.microsoft.com/office/drawing/2014/main" pred="{00000000-0008-0000-0200-000051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32</xdr:col>
      <xdr:colOff>6350</xdr:colOff>
      <xdr:row>72</xdr:row>
      <xdr:rowOff>120649</xdr:rowOff>
    </xdr:to>
    <xdr:sp macro="" textlink="">
      <xdr:nvSpPr>
        <xdr:cNvPr id="37" name="Group Box 83" hidden="1">
          <a:extLst>
            <a:ext uri="{63B3BB69-23CF-44E3-9099-C40C66FF867C}">
              <a14:compatExt xmlns:a14="http://schemas.microsoft.com/office/drawing/2010/main" spid="_x0000_s2131"/>
            </a:ext>
            <a:ext uri="{FF2B5EF4-FFF2-40B4-BE49-F238E27FC236}">
              <a16:creationId xmlns:a16="http://schemas.microsoft.com/office/drawing/2014/main" id="{18D0DEEF-DEC0-4805-B96C-A9160D7ED0EB}"/>
            </a:ext>
            <a:ext uri="{147F2762-F138-4A5C-976F-8EAC2B608ADB}">
              <a16:predDERef xmlns:a16="http://schemas.microsoft.com/office/drawing/2014/main" pred="{00000000-0008-0000-0200-000052080000}"/>
            </a:ext>
          </a:extLst>
        </xdr:cNvPr>
        <xdr:cNvSpPr/>
      </xdr:nvSpPr>
      <xdr:spPr bwMode="auto">
        <a:xfrm>
          <a:off x="19326225" y="39214425"/>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8" name="Option Button 84" hidden="1">
          <a:extLst>
            <a:ext uri="{63B3BB69-23CF-44E3-9099-C40C66FF867C}">
              <a14:compatExt xmlns:a14="http://schemas.microsoft.com/office/drawing/2010/main" spid="_x0000_s2132"/>
            </a:ext>
            <a:ext uri="{FF2B5EF4-FFF2-40B4-BE49-F238E27FC236}">
              <a16:creationId xmlns:a16="http://schemas.microsoft.com/office/drawing/2014/main" id="{3405F08B-9C6E-488B-9B05-9BAE003280FC}"/>
            </a:ext>
            <a:ext uri="{147F2762-F138-4A5C-976F-8EAC2B608ADB}">
              <a16:predDERef xmlns:a16="http://schemas.microsoft.com/office/drawing/2014/main" pred="{00000000-0008-0000-0200-000053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9" name="Option Button 85" hidden="1">
          <a:extLst>
            <a:ext uri="{63B3BB69-23CF-44E3-9099-C40C66FF867C}">
              <a14:compatExt xmlns:a14="http://schemas.microsoft.com/office/drawing/2010/main" spid="_x0000_s2133"/>
            </a:ext>
            <a:ext uri="{FF2B5EF4-FFF2-40B4-BE49-F238E27FC236}">
              <a16:creationId xmlns:a16="http://schemas.microsoft.com/office/drawing/2014/main" id="{57961242-2EF0-4B75-A7E8-CB63E2B57F2B}"/>
            </a:ext>
            <a:ext uri="{147F2762-F138-4A5C-976F-8EAC2B608ADB}">
              <a16:predDERef xmlns:a16="http://schemas.microsoft.com/office/drawing/2014/main" pred="{00000000-0008-0000-0200-000054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0" name="Option Button 86" hidden="1">
          <a:extLst>
            <a:ext uri="{63B3BB69-23CF-44E3-9099-C40C66FF867C}">
              <a14:compatExt xmlns:a14="http://schemas.microsoft.com/office/drawing/2010/main" spid="_x0000_s2134"/>
            </a:ext>
            <a:ext uri="{FF2B5EF4-FFF2-40B4-BE49-F238E27FC236}">
              <a16:creationId xmlns:a16="http://schemas.microsoft.com/office/drawing/2014/main" id="{015E1C5F-6561-4B40-A702-5CC8DB3FD66C}"/>
            </a:ext>
            <a:ext uri="{147F2762-F138-4A5C-976F-8EAC2B608ADB}">
              <a16:predDERef xmlns:a16="http://schemas.microsoft.com/office/drawing/2014/main" pred="{00000000-0008-0000-0200-000055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1" name="Option Button 87" hidden="1">
          <a:extLst>
            <a:ext uri="{63B3BB69-23CF-44E3-9099-C40C66FF867C}">
              <a14:compatExt xmlns:a14="http://schemas.microsoft.com/office/drawing/2010/main" spid="_x0000_s2135"/>
            </a:ext>
            <a:ext uri="{FF2B5EF4-FFF2-40B4-BE49-F238E27FC236}">
              <a16:creationId xmlns:a16="http://schemas.microsoft.com/office/drawing/2014/main" id="{5313A51E-3E1C-4415-98AE-1F4604855E1C}"/>
            </a:ext>
            <a:ext uri="{147F2762-F138-4A5C-976F-8EAC2B608ADB}">
              <a16:predDERef xmlns:a16="http://schemas.microsoft.com/office/drawing/2014/main" pred="{00000000-0008-0000-0200-000056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28575</xdr:rowOff>
    </xdr:from>
    <xdr:to>
      <xdr:col>32</xdr:col>
      <xdr:colOff>6350</xdr:colOff>
      <xdr:row>67</xdr:row>
      <xdr:rowOff>944563</xdr:rowOff>
    </xdr:to>
    <xdr:sp macro="" textlink="">
      <xdr:nvSpPr>
        <xdr:cNvPr id="42" name="Group Box 88" hidden="1">
          <a:extLst>
            <a:ext uri="{63B3BB69-23CF-44E3-9099-C40C66FF867C}">
              <a14:compatExt xmlns:a14="http://schemas.microsoft.com/office/drawing/2010/main" spid="_x0000_s2136"/>
            </a:ext>
            <a:ext uri="{FF2B5EF4-FFF2-40B4-BE49-F238E27FC236}">
              <a16:creationId xmlns:a16="http://schemas.microsoft.com/office/drawing/2014/main" id="{EE17A492-2C92-4796-A43D-9E586E3129B6}"/>
            </a:ext>
            <a:ext uri="{147F2762-F138-4A5C-976F-8EAC2B608ADB}">
              <a16:predDERef xmlns:a16="http://schemas.microsoft.com/office/drawing/2014/main" pred="{00000000-0008-0000-0200-000057080000}"/>
            </a:ext>
          </a:extLst>
        </xdr:cNvPr>
        <xdr:cNvSpPr/>
      </xdr:nvSpPr>
      <xdr:spPr bwMode="auto">
        <a:xfrm>
          <a:off x="19326225" y="4278630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3" name="Option Button 89" hidden="1">
          <a:extLst>
            <a:ext uri="{63B3BB69-23CF-44E3-9099-C40C66FF867C}">
              <a14:compatExt xmlns:a14="http://schemas.microsoft.com/office/drawing/2010/main" spid="_x0000_s2137"/>
            </a:ext>
            <a:ext uri="{FF2B5EF4-FFF2-40B4-BE49-F238E27FC236}">
              <a16:creationId xmlns:a16="http://schemas.microsoft.com/office/drawing/2014/main" id="{E64669D8-B276-4809-8E3D-19DF2AF40FC6}"/>
            </a:ext>
            <a:ext uri="{147F2762-F138-4A5C-976F-8EAC2B608ADB}">
              <a16:predDERef xmlns:a16="http://schemas.microsoft.com/office/drawing/2014/main" pred="{00000000-0008-0000-0200-000058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4" name="Option Button 90" hidden="1">
          <a:extLst>
            <a:ext uri="{63B3BB69-23CF-44E3-9099-C40C66FF867C}">
              <a14:compatExt xmlns:a14="http://schemas.microsoft.com/office/drawing/2010/main" spid="_x0000_s2138"/>
            </a:ext>
            <a:ext uri="{FF2B5EF4-FFF2-40B4-BE49-F238E27FC236}">
              <a16:creationId xmlns:a16="http://schemas.microsoft.com/office/drawing/2014/main" id="{4B71FAB7-60D6-48DA-8C0E-CCA7A781F77E}"/>
            </a:ext>
            <a:ext uri="{147F2762-F138-4A5C-976F-8EAC2B608ADB}">
              <a16:predDERef xmlns:a16="http://schemas.microsoft.com/office/drawing/2014/main" pred="{00000000-0008-0000-0200-000059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5" name="Option Button 91" hidden="1">
          <a:extLst>
            <a:ext uri="{63B3BB69-23CF-44E3-9099-C40C66FF867C}">
              <a14:compatExt xmlns:a14="http://schemas.microsoft.com/office/drawing/2010/main" spid="_x0000_s2139"/>
            </a:ext>
            <a:ext uri="{FF2B5EF4-FFF2-40B4-BE49-F238E27FC236}">
              <a16:creationId xmlns:a16="http://schemas.microsoft.com/office/drawing/2014/main" id="{C78BEFA0-1C9D-4771-9D18-53729B27F8FC}"/>
            </a:ext>
            <a:ext uri="{147F2762-F138-4A5C-976F-8EAC2B608ADB}">
              <a16:predDERef xmlns:a16="http://schemas.microsoft.com/office/drawing/2014/main" pred="{00000000-0008-0000-0200-00005A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6" name="Option Button 92" hidden="1">
          <a:extLst>
            <a:ext uri="{63B3BB69-23CF-44E3-9099-C40C66FF867C}">
              <a14:compatExt xmlns:a14="http://schemas.microsoft.com/office/drawing/2010/main" spid="_x0000_s2140"/>
            </a:ext>
            <a:ext uri="{FF2B5EF4-FFF2-40B4-BE49-F238E27FC236}">
              <a16:creationId xmlns:a16="http://schemas.microsoft.com/office/drawing/2014/main" id="{AD4822BC-8617-4DF2-B5F6-90EB97FADE99}"/>
            </a:ext>
            <a:ext uri="{147F2762-F138-4A5C-976F-8EAC2B608ADB}">
              <a16:predDERef xmlns:a16="http://schemas.microsoft.com/office/drawing/2014/main" pred="{00000000-0008-0000-0200-00005B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2</xdr:row>
      <xdr:rowOff>0</xdr:rowOff>
    </xdr:from>
    <xdr:ext cx="13365163" cy="374424"/>
    <xdr:sp macro="" textlink="">
      <xdr:nvSpPr>
        <xdr:cNvPr id="86" name="Group Box 93" hidden="1">
          <a:extLst>
            <a:ext uri="{63B3BB69-23CF-44E3-9099-C40C66FF867C}">
              <a14:compatExt xmlns:a14="http://schemas.microsoft.com/office/drawing/2010/main" spid="_x0000_s2141"/>
            </a:ext>
            <a:ext uri="{FF2B5EF4-FFF2-40B4-BE49-F238E27FC236}">
              <a16:creationId xmlns:a16="http://schemas.microsoft.com/office/drawing/2014/main" id="{6B46A2AE-B29A-48E3-8385-9C8E0D1D7A56}"/>
            </a:ext>
            <a:ext uri="{147F2762-F138-4A5C-976F-8EAC2B608ADB}">
              <a16:predDERef xmlns:a16="http://schemas.microsoft.com/office/drawing/2014/main" pred="{00000000-0008-0000-0200-00005C080000}"/>
            </a:ext>
          </a:extLst>
        </xdr:cNvPr>
        <xdr:cNvSpPr/>
      </xdr:nvSpPr>
      <xdr:spPr bwMode="auto">
        <a:xfrm>
          <a:off x="19326225" y="74018775"/>
          <a:ext cx="13417550" cy="37918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twoCellAnchor editAs="oneCell">
    <xdr:from>
      <xdr:col>10</xdr:col>
      <xdr:colOff>0</xdr:colOff>
      <xdr:row>112</xdr:row>
      <xdr:rowOff>0</xdr:rowOff>
    </xdr:from>
    <xdr:to>
      <xdr:col>11</xdr:col>
      <xdr:colOff>438151</xdr:colOff>
      <xdr:row>119</xdr:row>
      <xdr:rowOff>2382</xdr:rowOff>
    </xdr:to>
    <xdr:sp macro="" textlink="">
      <xdr:nvSpPr>
        <xdr:cNvPr id="48" name="Option Button 94" hidden="1">
          <a:extLst>
            <a:ext uri="{63B3BB69-23CF-44E3-9099-C40C66FF867C}">
              <a14:compatExt xmlns:a14="http://schemas.microsoft.com/office/drawing/2010/main" spid="_x0000_s2142"/>
            </a:ext>
            <a:ext uri="{FF2B5EF4-FFF2-40B4-BE49-F238E27FC236}">
              <a16:creationId xmlns:a16="http://schemas.microsoft.com/office/drawing/2014/main" id="{9D194F61-555C-4DA7-BFC6-BAA4C619D577}"/>
            </a:ext>
            <a:ext uri="{147F2762-F138-4A5C-976F-8EAC2B608ADB}">
              <a16:predDERef xmlns:a16="http://schemas.microsoft.com/office/drawing/2014/main" pred="{00000000-0008-0000-0200-00005D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49" name="Option Button 95" hidden="1">
          <a:extLst>
            <a:ext uri="{63B3BB69-23CF-44E3-9099-C40C66FF867C}">
              <a14:compatExt xmlns:a14="http://schemas.microsoft.com/office/drawing/2010/main" spid="_x0000_s2143"/>
            </a:ext>
            <a:ext uri="{FF2B5EF4-FFF2-40B4-BE49-F238E27FC236}">
              <a16:creationId xmlns:a16="http://schemas.microsoft.com/office/drawing/2014/main" id="{9A9B5E43-7D51-4DD0-9DD8-5D9D7A5082F2}"/>
            </a:ext>
            <a:ext uri="{147F2762-F138-4A5C-976F-8EAC2B608ADB}">
              <a16:predDERef xmlns:a16="http://schemas.microsoft.com/office/drawing/2014/main" pred="{00000000-0008-0000-0200-00005E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0" name="Option Button 96" hidden="1">
          <a:extLst>
            <a:ext uri="{63B3BB69-23CF-44E3-9099-C40C66FF867C}">
              <a14:compatExt xmlns:a14="http://schemas.microsoft.com/office/drawing/2010/main" spid="_x0000_s2144"/>
            </a:ext>
            <a:ext uri="{FF2B5EF4-FFF2-40B4-BE49-F238E27FC236}">
              <a16:creationId xmlns:a16="http://schemas.microsoft.com/office/drawing/2014/main" id="{BD5F5FB9-BC87-4F0E-8CDB-62062E5CF815}"/>
            </a:ext>
            <a:ext uri="{147F2762-F138-4A5C-976F-8EAC2B608ADB}">
              <a16:predDERef xmlns:a16="http://schemas.microsoft.com/office/drawing/2014/main" pred="{00000000-0008-0000-0200-00005F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1" name="Option Button 97" hidden="1">
          <a:extLst>
            <a:ext uri="{63B3BB69-23CF-44E3-9099-C40C66FF867C}">
              <a14:compatExt xmlns:a14="http://schemas.microsoft.com/office/drawing/2010/main" spid="_x0000_s2145"/>
            </a:ext>
            <a:ext uri="{FF2B5EF4-FFF2-40B4-BE49-F238E27FC236}">
              <a16:creationId xmlns:a16="http://schemas.microsoft.com/office/drawing/2014/main" id="{66CF583E-ED25-4539-A8D7-81E63BE5FE6D}"/>
            </a:ext>
            <a:ext uri="{147F2762-F138-4A5C-976F-8EAC2B608ADB}">
              <a16:predDERef xmlns:a16="http://schemas.microsoft.com/office/drawing/2014/main" pred="{00000000-0008-0000-0200-000060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3</xdr:row>
      <xdr:rowOff>0</xdr:rowOff>
    </xdr:from>
    <xdr:ext cx="13365163" cy="377825"/>
    <xdr:sp macro="" textlink="">
      <xdr:nvSpPr>
        <xdr:cNvPr id="87" name="Group Box 98" hidden="1">
          <a:extLst>
            <a:ext uri="{63B3BB69-23CF-44E3-9099-C40C66FF867C}">
              <a14:compatExt xmlns:a14="http://schemas.microsoft.com/office/drawing/2010/main" spid="_x0000_s2146"/>
            </a:ext>
            <a:ext uri="{FF2B5EF4-FFF2-40B4-BE49-F238E27FC236}">
              <a16:creationId xmlns:a16="http://schemas.microsoft.com/office/drawing/2014/main" id="{3098DB9A-EF01-4552-B781-9A925363EC85}"/>
            </a:ext>
            <a:ext uri="{147F2762-F138-4A5C-976F-8EAC2B608ADB}">
              <a16:predDERef xmlns:a16="http://schemas.microsoft.com/office/drawing/2014/main" pred="{00000000-0008-0000-0200-000061080000}"/>
            </a:ext>
          </a:extLst>
        </xdr:cNvPr>
        <xdr:cNvSpPr/>
      </xdr:nvSpPr>
      <xdr:spPr bwMode="auto">
        <a:xfrm>
          <a:off x="19326225" y="76228575"/>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3</xdr:row>
      <xdr:rowOff>0</xdr:rowOff>
    </xdr:from>
    <xdr:ext cx="1045370" cy="206375"/>
    <xdr:sp macro="" textlink="">
      <xdr:nvSpPr>
        <xdr:cNvPr id="88" name="Option Button 99" hidden="1">
          <a:extLst>
            <a:ext uri="{63B3BB69-23CF-44E3-9099-C40C66FF867C}">
              <a14:compatExt xmlns:a14="http://schemas.microsoft.com/office/drawing/2010/main" spid="_x0000_s2147"/>
            </a:ext>
            <a:ext uri="{FF2B5EF4-FFF2-40B4-BE49-F238E27FC236}">
              <a16:creationId xmlns:a16="http://schemas.microsoft.com/office/drawing/2014/main" id="{CCD87297-D18D-4A3E-A60F-48830CEFBDD6}"/>
            </a:ext>
            <a:ext uri="{147F2762-F138-4A5C-976F-8EAC2B608ADB}">
              <a16:predDERef xmlns:a16="http://schemas.microsoft.com/office/drawing/2014/main" pred="{00000000-0008-0000-0200-000062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89" name="Option Button 100" hidden="1">
          <a:extLst>
            <a:ext uri="{63B3BB69-23CF-44E3-9099-C40C66FF867C}">
              <a14:compatExt xmlns:a14="http://schemas.microsoft.com/office/drawing/2010/main" spid="_x0000_s2148"/>
            </a:ext>
            <a:ext uri="{FF2B5EF4-FFF2-40B4-BE49-F238E27FC236}">
              <a16:creationId xmlns:a16="http://schemas.microsoft.com/office/drawing/2014/main" id="{5889885B-6018-4217-BC82-FB75909018D6}"/>
            </a:ext>
            <a:ext uri="{147F2762-F138-4A5C-976F-8EAC2B608ADB}">
              <a16:predDERef xmlns:a16="http://schemas.microsoft.com/office/drawing/2014/main" pred="{00000000-0008-0000-0200-000063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0" name="Option Button 101" hidden="1">
          <a:extLst>
            <a:ext uri="{63B3BB69-23CF-44E3-9099-C40C66FF867C}">
              <a14:compatExt xmlns:a14="http://schemas.microsoft.com/office/drawing/2010/main" spid="_x0000_s2149"/>
            </a:ext>
            <a:ext uri="{FF2B5EF4-FFF2-40B4-BE49-F238E27FC236}">
              <a16:creationId xmlns:a16="http://schemas.microsoft.com/office/drawing/2014/main" id="{EDC193DD-9DE7-4A13-B122-1F0E95367BAA}"/>
            </a:ext>
            <a:ext uri="{147F2762-F138-4A5C-976F-8EAC2B608ADB}">
              <a16:predDERef xmlns:a16="http://schemas.microsoft.com/office/drawing/2014/main" pred="{00000000-0008-0000-0200-000064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1" name="Option Button 102" hidden="1">
          <a:extLst>
            <a:ext uri="{63B3BB69-23CF-44E3-9099-C40C66FF867C}">
              <a14:compatExt xmlns:a14="http://schemas.microsoft.com/office/drawing/2010/main" spid="_x0000_s2150"/>
            </a:ext>
            <a:ext uri="{FF2B5EF4-FFF2-40B4-BE49-F238E27FC236}">
              <a16:creationId xmlns:a16="http://schemas.microsoft.com/office/drawing/2014/main" id="{E38E9C2C-96E3-4E9E-81D9-89A81C84B77E}"/>
            </a:ext>
            <a:ext uri="{147F2762-F138-4A5C-976F-8EAC2B608ADB}">
              <a16:predDERef xmlns:a16="http://schemas.microsoft.com/office/drawing/2014/main" pred="{00000000-0008-0000-0200-000065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113</xdr:row>
      <xdr:rowOff>28575</xdr:rowOff>
    </xdr:from>
    <xdr:to>
      <xdr:col>32</xdr:col>
      <xdr:colOff>6350</xdr:colOff>
      <xdr:row>301</xdr:row>
      <xdr:rowOff>26194</xdr:rowOff>
    </xdr:to>
    <xdr:sp macro="" textlink="">
      <xdr:nvSpPr>
        <xdr:cNvPr id="57" name="Group Box 103" hidden="1">
          <a:extLst>
            <a:ext uri="{63B3BB69-23CF-44E3-9099-C40C66FF867C}">
              <a14:compatExt xmlns:a14="http://schemas.microsoft.com/office/drawing/2010/main" spid="_x0000_s2151"/>
            </a:ext>
            <a:ext uri="{FF2B5EF4-FFF2-40B4-BE49-F238E27FC236}">
              <a16:creationId xmlns:a16="http://schemas.microsoft.com/office/drawing/2014/main" id="{CAF763F2-8FCD-4BCB-B944-4C06931BD45B}"/>
            </a:ext>
            <a:ext uri="{147F2762-F138-4A5C-976F-8EAC2B608ADB}">
              <a16:predDERef xmlns:a16="http://schemas.microsoft.com/office/drawing/2014/main" pred="{00000000-0008-0000-0200-000066080000}"/>
            </a:ext>
          </a:extLst>
        </xdr:cNvPr>
        <xdr:cNvSpPr/>
      </xdr:nvSpPr>
      <xdr:spPr bwMode="auto">
        <a:xfrm>
          <a:off x="19326225" y="79781400"/>
          <a:ext cx="13417550" cy="3905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8" name="Option Button 104" hidden="1">
          <a:extLst>
            <a:ext uri="{63B3BB69-23CF-44E3-9099-C40C66FF867C}">
              <a14:compatExt xmlns:a14="http://schemas.microsoft.com/office/drawing/2010/main" spid="_x0000_s2152"/>
            </a:ext>
            <a:ext uri="{FF2B5EF4-FFF2-40B4-BE49-F238E27FC236}">
              <a16:creationId xmlns:a16="http://schemas.microsoft.com/office/drawing/2014/main" id="{B0FCB23A-CEA7-4809-9304-99AC451C47F6}"/>
            </a:ext>
            <a:ext uri="{147F2762-F138-4A5C-976F-8EAC2B608ADB}">
              <a16:predDERef xmlns:a16="http://schemas.microsoft.com/office/drawing/2014/main" pred="{00000000-0008-0000-0200-000067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9" name="Option Button 105" hidden="1">
          <a:extLst>
            <a:ext uri="{63B3BB69-23CF-44E3-9099-C40C66FF867C}">
              <a14:compatExt xmlns:a14="http://schemas.microsoft.com/office/drawing/2010/main" spid="_x0000_s2153"/>
            </a:ext>
            <a:ext uri="{FF2B5EF4-FFF2-40B4-BE49-F238E27FC236}">
              <a16:creationId xmlns:a16="http://schemas.microsoft.com/office/drawing/2014/main" id="{DFD514D2-2C6B-4421-9D18-790AEEBA5BC6}"/>
            </a:ext>
            <a:ext uri="{147F2762-F138-4A5C-976F-8EAC2B608ADB}">
              <a16:predDERef xmlns:a16="http://schemas.microsoft.com/office/drawing/2014/main" pred="{00000000-0008-0000-0200-000068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0" name="Option Button 106" hidden="1">
          <a:extLst>
            <a:ext uri="{63B3BB69-23CF-44E3-9099-C40C66FF867C}">
              <a14:compatExt xmlns:a14="http://schemas.microsoft.com/office/drawing/2010/main" spid="_x0000_s2154"/>
            </a:ext>
            <a:ext uri="{FF2B5EF4-FFF2-40B4-BE49-F238E27FC236}">
              <a16:creationId xmlns:a16="http://schemas.microsoft.com/office/drawing/2014/main" id="{78059983-432D-4A69-92F2-ACC998C44DCD}"/>
            </a:ext>
            <a:ext uri="{147F2762-F138-4A5C-976F-8EAC2B608ADB}">
              <a16:predDERef xmlns:a16="http://schemas.microsoft.com/office/drawing/2014/main" pred="{00000000-0008-0000-0200-000069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1" name="Option Button 107" hidden="1">
          <a:extLst>
            <a:ext uri="{63B3BB69-23CF-44E3-9099-C40C66FF867C}">
              <a14:compatExt xmlns:a14="http://schemas.microsoft.com/office/drawing/2010/main" spid="_x0000_s2155"/>
            </a:ext>
            <a:ext uri="{FF2B5EF4-FFF2-40B4-BE49-F238E27FC236}">
              <a16:creationId xmlns:a16="http://schemas.microsoft.com/office/drawing/2014/main" id="{512654B3-29CF-4726-8D3F-B4FF3071AC69}"/>
            </a:ext>
            <a:ext uri="{147F2762-F138-4A5C-976F-8EAC2B608ADB}">
              <a16:predDERef xmlns:a16="http://schemas.microsoft.com/office/drawing/2014/main" pred="{00000000-0008-0000-0200-00006A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28575</xdr:rowOff>
    </xdr:from>
    <xdr:to>
      <xdr:col>32</xdr:col>
      <xdr:colOff>6350</xdr:colOff>
      <xdr:row>59</xdr:row>
      <xdr:rowOff>552451</xdr:rowOff>
    </xdr:to>
    <xdr:sp macro="" textlink="">
      <xdr:nvSpPr>
        <xdr:cNvPr id="62" name="Group Box 108" hidden="1">
          <a:extLst>
            <a:ext uri="{63B3BB69-23CF-44E3-9099-C40C66FF867C}">
              <a14:compatExt xmlns:a14="http://schemas.microsoft.com/office/drawing/2010/main" spid="_x0000_s2156"/>
            </a:ext>
            <a:ext uri="{FF2B5EF4-FFF2-40B4-BE49-F238E27FC236}">
              <a16:creationId xmlns:a16="http://schemas.microsoft.com/office/drawing/2014/main" id="{ED1050A0-A243-40BC-87C8-DB35EF307050}"/>
            </a:ext>
            <a:ext uri="{147F2762-F138-4A5C-976F-8EAC2B608ADB}">
              <a16:predDERef xmlns:a16="http://schemas.microsoft.com/office/drawing/2014/main" pred="{00000000-0008-0000-0200-00006B080000}"/>
            </a:ext>
          </a:extLst>
        </xdr:cNvPr>
        <xdr:cNvSpPr/>
      </xdr:nvSpPr>
      <xdr:spPr bwMode="auto">
        <a:xfrm>
          <a:off x="19326225" y="15630525"/>
          <a:ext cx="13417550" cy="3905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3" name="Option Button 109" hidden="1">
          <a:extLst>
            <a:ext uri="{63B3BB69-23CF-44E3-9099-C40C66FF867C}">
              <a14:compatExt xmlns:a14="http://schemas.microsoft.com/office/drawing/2010/main" spid="_x0000_s2157"/>
            </a:ext>
            <a:ext uri="{FF2B5EF4-FFF2-40B4-BE49-F238E27FC236}">
              <a16:creationId xmlns:a16="http://schemas.microsoft.com/office/drawing/2014/main" id="{316A3F41-DC97-4C9F-B0CE-61220E8FCB53}"/>
            </a:ext>
            <a:ext uri="{147F2762-F138-4A5C-976F-8EAC2B608ADB}">
              <a16:predDERef xmlns:a16="http://schemas.microsoft.com/office/drawing/2014/main" pred="{00000000-0008-0000-0200-00006C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4" name="Option Button 110" hidden="1">
          <a:extLst>
            <a:ext uri="{63B3BB69-23CF-44E3-9099-C40C66FF867C}">
              <a14:compatExt xmlns:a14="http://schemas.microsoft.com/office/drawing/2010/main" spid="_x0000_s2158"/>
            </a:ext>
            <a:ext uri="{FF2B5EF4-FFF2-40B4-BE49-F238E27FC236}">
              <a16:creationId xmlns:a16="http://schemas.microsoft.com/office/drawing/2014/main" id="{703EB8B4-C914-4AFC-AAE9-1857B0B40535}"/>
            </a:ext>
            <a:ext uri="{147F2762-F138-4A5C-976F-8EAC2B608ADB}">
              <a16:predDERef xmlns:a16="http://schemas.microsoft.com/office/drawing/2014/main" pred="{00000000-0008-0000-0200-00006D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5" name="Option Button 111" hidden="1">
          <a:extLst>
            <a:ext uri="{63B3BB69-23CF-44E3-9099-C40C66FF867C}">
              <a14:compatExt xmlns:a14="http://schemas.microsoft.com/office/drawing/2010/main" spid="_x0000_s2159"/>
            </a:ext>
            <a:ext uri="{FF2B5EF4-FFF2-40B4-BE49-F238E27FC236}">
              <a16:creationId xmlns:a16="http://schemas.microsoft.com/office/drawing/2014/main" id="{E930BF2D-8B20-4399-A093-106B4D4E461D}"/>
            </a:ext>
            <a:ext uri="{147F2762-F138-4A5C-976F-8EAC2B608ADB}">
              <a16:predDERef xmlns:a16="http://schemas.microsoft.com/office/drawing/2014/main" pred="{00000000-0008-0000-0200-00006E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6" name="Option Button 112" hidden="1">
          <a:extLst>
            <a:ext uri="{63B3BB69-23CF-44E3-9099-C40C66FF867C}">
              <a14:compatExt xmlns:a14="http://schemas.microsoft.com/office/drawing/2010/main" spid="_x0000_s2160"/>
            </a:ext>
            <a:ext uri="{FF2B5EF4-FFF2-40B4-BE49-F238E27FC236}">
              <a16:creationId xmlns:a16="http://schemas.microsoft.com/office/drawing/2014/main" id="{3EFDF75A-22B8-4D83-93ED-DF3DCF4265F0}"/>
            </a:ext>
            <a:ext uri="{147F2762-F138-4A5C-976F-8EAC2B608ADB}">
              <a16:predDERef xmlns:a16="http://schemas.microsoft.com/office/drawing/2014/main" pred="{00000000-0008-0000-0200-00006F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70</xdr:row>
      <xdr:rowOff>0</xdr:rowOff>
    </xdr:from>
    <xdr:ext cx="13420725" cy="381000"/>
    <xdr:sp macro="" textlink="">
      <xdr:nvSpPr>
        <xdr:cNvPr id="67" name="Group Box 113" hidden="1">
          <a:extLst>
            <a:ext uri="{63B3BB69-23CF-44E3-9099-C40C66FF867C}">
              <a14:compatExt xmlns:a14="http://schemas.microsoft.com/office/drawing/2010/main" spid="_x0000_s2161"/>
            </a:ext>
            <a:ext uri="{FF2B5EF4-FFF2-40B4-BE49-F238E27FC236}">
              <a16:creationId xmlns:a16="http://schemas.microsoft.com/office/drawing/2014/main" id="{E462E22F-B946-4091-86E3-BFCD1515CB97}"/>
            </a:ext>
            <a:ext uri="{147F2762-F138-4A5C-976F-8EAC2B608ADB}">
              <a16:predDERef xmlns:a16="http://schemas.microsoft.com/office/drawing/2014/main" pred="{00000000-0008-0000-0200-000070080000}"/>
            </a:ext>
          </a:extLst>
        </xdr:cNvPr>
        <xdr:cNvSpPr/>
      </xdr:nvSpPr>
      <xdr:spPr bwMode="auto">
        <a:xfrm>
          <a:off x="19326225" y="49368075"/>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70</xdr:row>
      <xdr:rowOff>0</xdr:rowOff>
    </xdr:from>
    <xdr:ext cx="1047750" cy="209550"/>
    <xdr:sp macro="" textlink="">
      <xdr:nvSpPr>
        <xdr:cNvPr id="68" name="Option Button 114" hidden="1">
          <a:extLst>
            <a:ext uri="{63B3BB69-23CF-44E3-9099-C40C66FF867C}">
              <a14:compatExt xmlns:a14="http://schemas.microsoft.com/office/drawing/2010/main" spid="_x0000_s2162"/>
            </a:ext>
            <a:ext uri="{FF2B5EF4-FFF2-40B4-BE49-F238E27FC236}">
              <a16:creationId xmlns:a16="http://schemas.microsoft.com/office/drawing/2014/main" id="{18ED4CBE-0F1E-4D71-AA80-58F3A02B717A}"/>
            </a:ext>
            <a:ext uri="{147F2762-F138-4A5C-976F-8EAC2B608ADB}">
              <a16:predDERef xmlns:a16="http://schemas.microsoft.com/office/drawing/2014/main" pred="{0EC04E8C-0742-45DF-AEE8-B9CFFA650B6E}"/>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69" name="Option Button 115" hidden="1">
          <a:extLst>
            <a:ext uri="{63B3BB69-23CF-44E3-9099-C40C66FF867C}">
              <a14:compatExt xmlns:a14="http://schemas.microsoft.com/office/drawing/2010/main" spid="_x0000_s2163"/>
            </a:ext>
            <a:ext uri="{FF2B5EF4-FFF2-40B4-BE49-F238E27FC236}">
              <a16:creationId xmlns:a16="http://schemas.microsoft.com/office/drawing/2014/main" id="{8A168949-44FA-4572-9444-4C9C133E88AE}"/>
            </a:ext>
            <a:ext uri="{147F2762-F138-4A5C-976F-8EAC2B608ADB}">
              <a16:predDERef xmlns:a16="http://schemas.microsoft.com/office/drawing/2014/main" pred="{6BEEA6EE-EE17-49DE-B00B-4140082A04F2}"/>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0" name="Option Button 116" hidden="1">
          <a:extLst>
            <a:ext uri="{63B3BB69-23CF-44E3-9099-C40C66FF867C}">
              <a14:compatExt xmlns:a14="http://schemas.microsoft.com/office/drawing/2010/main" spid="_x0000_s2164"/>
            </a:ext>
            <a:ext uri="{FF2B5EF4-FFF2-40B4-BE49-F238E27FC236}">
              <a16:creationId xmlns:a16="http://schemas.microsoft.com/office/drawing/2014/main" id="{E02C0822-6C8C-4A94-B8E1-2C4E0ADC1F58}"/>
            </a:ext>
            <a:ext uri="{147F2762-F138-4A5C-976F-8EAC2B608ADB}">
              <a16:predDERef xmlns:a16="http://schemas.microsoft.com/office/drawing/2014/main" pred="{DB4AF23A-8998-434E-8A98-9CB60D43BE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1" name="Option Button 117" hidden="1">
          <a:extLst>
            <a:ext uri="{63B3BB69-23CF-44E3-9099-C40C66FF867C}">
              <a14:compatExt xmlns:a14="http://schemas.microsoft.com/office/drawing/2010/main" spid="_x0000_s2165"/>
            </a:ext>
            <a:ext uri="{FF2B5EF4-FFF2-40B4-BE49-F238E27FC236}">
              <a16:creationId xmlns:a16="http://schemas.microsoft.com/office/drawing/2014/main" id="{504D0762-9E1F-4EBB-8A75-62E4F84E68C9}"/>
            </a:ext>
            <a:ext uri="{147F2762-F138-4A5C-976F-8EAC2B608ADB}">
              <a16:predDERef xmlns:a16="http://schemas.microsoft.com/office/drawing/2014/main" pred="{9F0E6BF7-5720-46A7-85DC-68AC8A5034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29</xdr:row>
      <xdr:rowOff>0</xdr:rowOff>
    </xdr:from>
    <xdr:to>
      <xdr:col>32</xdr:col>
      <xdr:colOff>6350</xdr:colOff>
      <xdr:row>38</xdr:row>
      <xdr:rowOff>294482</xdr:rowOff>
    </xdr:to>
    <xdr:sp macro="" textlink="">
      <xdr:nvSpPr>
        <xdr:cNvPr id="72" name="Group Box 37" hidden="1">
          <a:extLst>
            <a:ext uri="{63B3BB69-23CF-44E3-9099-C40C66FF867C}">
              <a14:compatExt xmlns:a14="http://schemas.microsoft.com/office/drawing/2010/main" spid="_x0000_s2085"/>
            </a:ext>
            <a:ext uri="{FF2B5EF4-FFF2-40B4-BE49-F238E27FC236}">
              <a16:creationId xmlns:a16="http://schemas.microsoft.com/office/drawing/2014/main" id="{EEC85C66-ECF3-48C7-9452-D7E63B258267}"/>
            </a:ext>
            <a:ext uri="{147F2762-F138-4A5C-976F-8EAC2B608ADB}">
              <a16:predDERef xmlns:a16="http://schemas.microsoft.com/office/drawing/2014/main" pred="{504D0762-9E1F-4EBB-8A75-62E4F84E68C9}"/>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29</xdr:row>
      <xdr:rowOff>0</xdr:rowOff>
    </xdr:from>
    <xdr:to>
      <xdr:col>32</xdr:col>
      <xdr:colOff>6350</xdr:colOff>
      <xdr:row>38</xdr:row>
      <xdr:rowOff>294482</xdr:rowOff>
    </xdr:to>
    <xdr:sp macro="" textlink="">
      <xdr:nvSpPr>
        <xdr:cNvPr id="73" name="Group Box 42" hidden="1">
          <a:extLst>
            <a:ext uri="{63B3BB69-23CF-44E3-9099-C40C66FF867C}">
              <a14:compatExt xmlns:a14="http://schemas.microsoft.com/office/drawing/2010/main" spid="_x0000_s2090"/>
            </a:ext>
            <a:ext uri="{FF2B5EF4-FFF2-40B4-BE49-F238E27FC236}">
              <a16:creationId xmlns:a16="http://schemas.microsoft.com/office/drawing/2014/main" id="{036E970A-BF97-4F21-A1AF-26DDD024E63B}"/>
            </a:ext>
            <a:ext uri="{147F2762-F138-4A5C-976F-8EAC2B608ADB}">
              <a16:predDERef xmlns:a16="http://schemas.microsoft.com/office/drawing/2014/main" pred="{EEC85C66-ECF3-48C7-9452-D7E63B258267}"/>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3</xdr:row>
      <xdr:rowOff>71682</xdr:rowOff>
    </xdr:from>
    <xdr:ext cx="3484333" cy="4749762"/>
    <xdr:pic>
      <xdr:nvPicPr>
        <xdr:cNvPr id="2" name="Picture 1">
          <a:extLst>
            <a:ext uri="{FF2B5EF4-FFF2-40B4-BE49-F238E27FC236}">
              <a16:creationId xmlns:a16="http://schemas.microsoft.com/office/drawing/2014/main" id="{047AF84C-C6F5-4604-B431-ECBB38850184}"/>
            </a:ext>
          </a:extLst>
        </xdr:cNvPr>
        <xdr:cNvPicPr>
          <a:picLocks noChangeAspect="1"/>
        </xdr:cNvPicPr>
      </xdr:nvPicPr>
      <xdr:blipFill>
        <a:blip xmlns:r="http://schemas.openxmlformats.org/officeDocument/2006/relationships" r:embed="rId1"/>
        <a:stretch>
          <a:fillRect/>
        </a:stretch>
      </xdr:blipFill>
      <xdr:spPr>
        <a:xfrm>
          <a:off x="0" y="643182"/>
          <a:ext cx="3484333" cy="4749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570865</xdr:colOff>
      <xdr:row>1</xdr:row>
      <xdr:rowOff>172086</xdr:rowOff>
    </xdr:from>
    <xdr:to>
      <xdr:col>11</xdr:col>
      <xdr:colOff>551815</xdr:colOff>
      <xdr:row>35</xdr:row>
      <xdr:rowOff>85726</xdr:rowOff>
    </xdr:to>
    <xdr:sp macro="" textlink="">
      <xdr:nvSpPr>
        <xdr:cNvPr id="2" name="TextBox 1">
          <a:extLst>
            <a:ext uri="{FF2B5EF4-FFF2-40B4-BE49-F238E27FC236}">
              <a16:creationId xmlns:a16="http://schemas.microsoft.com/office/drawing/2014/main" id="{014630DA-428A-4DFD-A26E-CDD398500201}"/>
            </a:ext>
            <a:ext uri="{147F2762-F138-4A5C-976F-8EAC2B608ADB}">
              <a16:predDERef xmlns:a16="http://schemas.microsoft.com/office/drawing/2014/main" pred="{6BB5F9AA-D8EC-41B8-93B4-3BD4289AE987}"/>
            </a:ext>
          </a:extLst>
        </xdr:cNvPr>
        <xdr:cNvSpPr txBox="1"/>
      </xdr:nvSpPr>
      <xdr:spPr>
        <a:xfrm>
          <a:off x="570865" y="362586"/>
          <a:ext cx="6686550" cy="6390640"/>
        </a:xfrm>
        <a:prstGeom prst="rect">
          <a:avLst/>
        </a:prstGeom>
        <a:solidFill>
          <a:srgbClr val="DEDBC4">
            <a:alpha val="50196"/>
          </a:srgbClr>
        </a:solidFill>
        <a:ln w="9525" cmpd="sng">
          <a:solidFill>
            <a:srgbClr val="DEDB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pt-BR" sz="1050" b="1" i="0">
              <a:solidFill>
                <a:sysClr val="windowText" lastClr="000000"/>
              </a:solidFill>
              <a:latin typeface="Century Gothic" panose="020B0502020202020204" pitchFamily="34" charset="0"/>
              <a:ea typeface="+mn-ea"/>
              <a:cs typeface="+mn-cs"/>
            </a:rPr>
            <a:t>Como a Ferramenta de Análise de Risco para fazendas funciona?</a:t>
          </a:r>
        </a:p>
        <a:p>
          <a:pPr fontAlgn="base"/>
          <a:r>
            <a:rPr lang="pt-BR" sz="1000" b="0" i="0">
              <a:latin typeface="Century Gothic" panose="020B0502020202020204" pitchFamily="34" charset="0"/>
              <a:ea typeface="+mn-ea"/>
              <a:cs typeface="+mn-cs"/>
            </a:rPr>
            <a:t>A Ferramenta de Análise de Risco para fazendas contém um conjunto de perguntas que auxiliará o Detentor de Certificado a identificar os riscos para a agricultura sustentável em sua fazenda e a definir as medidas que podem ser tomadas para endereçar esses riscos.</a:t>
          </a:r>
          <a:r>
            <a:rPr lang="pt-BR" sz="1000" b="0" i="0">
              <a:solidFill>
                <a:sysClr val="windowText" lastClr="000000"/>
              </a:solidFill>
              <a:latin typeface="Century Gothic" panose="020B0502020202020204" pitchFamily="34" charset="0"/>
              <a:ea typeface="+mn-ea"/>
              <a:cs typeface="+mn-cs"/>
            </a:rPr>
            <a:t> </a:t>
          </a:r>
        </a:p>
        <a:p>
          <a:pPr fontAlgn="base"/>
          <a:endParaRPr/>
        </a:p>
        <a:p>
          <a:pPr fontAlgn="base"/>
          <a:r>
            <a:rPr lang="pt-BR" sz="1000" b="0" i="0">
              <a:solidFill>
                <a:sysClr val="windowText" lastClr="000000"/>
              </a:solidFill>
              <a:latin typeface="Century Gothic" panose="020B0502020202020204" pitchFamily="34" charset="0"/>
              <a:ea typeface="+mn-ea"/>
              <a:cs typeface="+mn-cs"/>
            </a:rPr>
            <a:t>O Detentor de Certificado acessará a Ferramenta de Análise de Risco como um questionário, com perguntas aplicáveis, com base nos requisitos aplicáveis (por exemplo, certificação em grupo ou fazenda grande).</a:t>
          </a:r>
          <a:r>
            <a:rPr lang="pt-BR" sz="1000" b="0" i="0" baseline="0">
              <a:solidFill>
                <a:sysClr val="windowText" lastClr="000000"/>
              </a:solidFill>
              <a:latin typeface="Century Gothic" panose="020B0502020202020204" pitchFamily="34" charset="0"/>
              <a:ea typeface="+mn-ea"/>
              <a:cs typeface="+mn-cs"/>
            </a:rPr>
            <a:t> </a:t>
          </a:r>
          <a:r>
            <a:rPr lang="pt-BR" sz="1000" b="1" i="0" baseline="0">
              <a:solidFill>
                <a:sysClr val="windowText" lastClr="000000"/>
              </a:solidFill>
              <a:latin typeface="Century Gothic" panose="020B0502020202020204" pitchFamily="34" charset="0"/>
              <a:ea typeface="+mn-ea"/>
              <a:cs typeface="+mn-cs"/>
            </a:rPr>
            <a:t>Nota: Fazendas individualmente certificadas são enquadradas como “Fazendas Grandes”. Em grupos mistos de fazendas grandes e pequenas, ou em grupos de fazendas grandes, todas as fazendas grandes também precisam fazer a análise de risco de suas próprias fazendas, além da gerência do grupo ter que fazer isso para o grupo como um todo.</a:t>
          </a:r>
        </a:p>
        <a:p>
          <a:pPr fontAlgn="base"/>
          <a:endParaRPr/>
        </a:p>
        <a:p>
          <a:pPr fontAlgn="base"/>
          <a:r>
            <a:rPr lang="pt-BR" sz="1000" b="0" i="0">
              <a:solidFill>
                <a:sysClr val="windowText" lastClr="000000"/>
              </a:solidFill>
              <a:latin typeface="Century Gothic" panose="020B0502020202020204" pitchFamily="34" charset="0"/>
              <a:ea typeface="+mn-ea"/>
              <a:cs typeface="+mn-cs"/>
            </a:rPr>
            <a:t>As perguntas aparecem em um painel (veja a aba painel) por tópico da norma.  </a:t>
          </a:r>
        </a:p>
        <a:p>
          <a:pPr fontAlgn="base"/>
          <a:r>
            <a:rPr lang="pt-BR" sz="1000" b="0" i="0">
              <a:solidFill>
                <a:sysClr val="windowText" lastClr="000000"/>
              </a:solidFill>
              <a:latin typeface="Century Gothic" panose="020B0502020202020204" pitchFamily="34" charset="0"/>
              <a:ea typeface="+mn-ea"/>
              <a:cs typeface="+mn-cs"/>
            </a:rPr>
            <a:t>O Detentor de Certificado pode salvar o processo em qualquer estágio e completá-lo posteriormente.  </a:t>
          </a:r>
        </a:p>
        <a:p>
          <a:pPr fontAlgn="base"/>
          <a:r>
            <a:rPr lang="pt-BR" sz="1000" b="0" i="0">
              <a:solidFill>
                <a:sysClr val="windowText" lastClr="000000"/>
              </a:solidFill>
              <a:latin typeface="Century Gothic" panose="020B0502020202020204" pitchFamily="34" charset="0"/>
              <a:ea typeface="+mn-ea"/>
              <a:cs typeface="+mn-cs"/>
            </a:rPr>
            <a:t> </a:t>
          </a:r>
        </a:p>
        <a:p>
          <a:pPr fontAlgn="base"/>
          <a:r>
            <a:rPr lang="pt-BR" sz="1000" b="0" i="0">
              <a:solidFill>
                <a:sysClr val="windowText" lastClr="000000"/>
              </a:solidFill>
              <a:latin typeface="Century Gothic" panose="020B0502020202020204" pitchFamily="34" charset="0"/>
              <a:ea typeface="+mn-ea"/>
              <a:cs typeface="+mn-cs"/>
            </a:rPr>
            <a:t>Uma vez que a Ferramenta de Análise de Risco for finalizada com sucesso, o Detentor do Certificado tem uma visão geral das medidas de mitigação recomendadas para cada um dos riscos identificados. O Detentor de Certificado também pode implementar suas próprias medidas de mitigação, se estas forem consideradas mais apropriadas para o contexto.</a:t>
          </a:r>
          <a:r>
            <a:rPr lang="pt-BR" sz="1000" b="0" i="0" baseline="0">
              <a:solidFill>
                <a:sysClr val="windowText" lastClr="000000"/>
              </a:solidFill>
              <a:latin typeface="Century Gothic" panose="020B0502020202020204" pitchFamily="34" charset="0"/>
              <a:ea typeface="+mn-ea"/>
              <a:cs typeface="+mn-cs"/>
            </a:rPr>
            <a:t> Essas medidas podem ser preenchidas na coluna ‘H’: “Medidas de mitigação próprias do Detentor de Certificado”.</a:t>
          </a:r>
          <a:r>
            <a:rPr lang="pt-BR" sz="1000" b="0" i="0">
              <a:solidFill>
                <a:sysClr val="windowText" lastClr="000000"/>
              </a:solidFill>
              <a:latin typeface="Century Gothic" panose="020B0502020202020204" pitchFamily="34" charset="0"/>
              <a:ea typeface="+mn-ea"/>
              <a:cs typeface="+mn-cs"/>
            </a:rPr>
            <a:t> </a:t>
          </a:r>
        </a:p>
        <a:p>
          <a:pPr fontAlgn="base"/>
          <a:endParaRPr/>
        </a:p>
        <a:p>
          <a:pPr fontAlgn="base"/>
          <a:r>
            <a:rPr lang="pt-BR" sz="1000" b="0" i="0">
              <a:solidFill>
                <a:sysClr val="windowText" lastClr="000000"/>
              </a:solidFill>
              <a:latin typeface="Century Gothic" panose="020B0502020202020204" pitchFamily="34" charset="0"/>
              <a:ea typeface="+mn-ea"/>
              <a:cs typeface="+mn-cs"/>
            </a:rPr>
            <a:t>As medidas de mitigação devem ser incluídas no plano de gestão, e a implementação deve ser monitorada.</a:t>
          </a:r>
        </a:p>
        <a:p>
          <a:pPr fontAlgn="base"/>
          <a:endParaRPr/>
        </a:p>
        <a:p>
          <a:pPr fontAlgn="base"/>
          <a:r>
            <a:rPr lang="pt-BR" sz="1000">
              <a:solidFill>
                <a:sysClr val="windowText" lastClr="000000"/>
              </a:solidFill>
              <a:latin typeface="Century Gothic" panose="020B0502020202020204" pitchFamily="34" charset="0"/>
            </a:rPr>
            <a:t>A Ferramenta de Análise de Risco consiste em uma análise de risco </a:t>
          </a:r>
          <a:r>
            <a:rPr lang="pt-BR" sz="1000" b="1">
              <a:solidFill>
                <a:sysClr val="windowText" lastClr="000000"/>
              </a:solidFill>
              <a:latin typeface="Century Gothic" panose="020B0502020202020204" pitchFamily="34" charset="0"/>
            </a:rPr>
            <a:t>básica</a:t>
          </a:r>
          <a:r>
            <a:rPr lang="pt-BR" sz="1000">
              <a:solidFill>
                <a:sysClr val="windowText" lastClr="000000"/>
              </a:solidFill>
              <a:latin typeface="Century Gothic" panose="020B0502020202020204" pitchFamily="34" charset="0"/>
            </a:rPr>
            <a:t> (fase de preparação, a ser repetida a cada três anos), e uma análise de risco </a:t>
          </a:r>
          <a:r>
            <a:rPr lang="pt-BR" sz="1000" b="1">
              <a:solidFill>
                <a:sysClr val="windowText" lastClr="000000"/>
              </a:solidFill>
              <a:latin typeface="Century Gothic" panose="020B0502020202020204" pitchFamily="34" charset="0"/>
            </a:rPr>
            <a:t>em profundidade </a:t>
          </a:r>
          <a:r>
            <a:rPr lang="pt-BR" sz="1000">
              <a:solidFill>
                <a:sysClr val="windowText" lastClr="000000"/>
              </a:solidFill>
              <a:latin typeface="Century Gothic" panose="020B0502020202020204" pitchFamily="34" charset="0"/>
            </a:rPr>
            <a:t>(no ano 1, a ser repetida a cada três anos).</a:t>
          </a:r>
          <a:r>
            <a:rPr lang="pt-BR" sz="1000" baseline="0">
              <a:solidFill>
                <a:sysClr val="windowText" lastClr="000000"/>
              </a:solidFill>
              <a:latin typeface="Century Gothic" panose="020B0502020202020204" pitchFamily="34" charset="0"/>
            </a:rPr>
            <a:t> </a:t>
          </a:r>
        </a:p>
        <a:p>
          <a:pPr fontAlgn="base"/>
          <a:endParaRPr/>
        </a:p>
        <a:p>
          <a:pPr fontAlgn="base"/>
          <a:r>
            <a:rPr lang="pt-BR" sz="1000" baseline="0">
              <a:solidFill>
                <a:sysClr val="windowText" lastClr="000000"/>
              </a:solidFill>
              <a:latin typeface="Century Gothic" panose="020B0502020202020204" pitchFamily="34" charset="0"/>
            </a:rPr>
            <a:t>A Análise de Risco em profundidade consiste em:</a:t>
          </a:r>
        </a:p>
        <a:p>
          <a:pPr fontAlgn="base"/>
          <a:r>
            <a:rPr lang="pt-BR" sz="1000" baseline="0">
              <a:solidFill>
                <a:sysClr val="windowText" lastClr="000000"/>
              </a:solidFill>
              <a:latin typeface="Century Gothic" panose="020B0502020202020204" pitchFamily="34" charset="0"/>
            </a:rPr>
            <a:t>- Análise de Risco em profundidade para Gênero</a:t>
          </a:r>
        </a:p>
        <a:p>
          <a:pPr fontAlgn="base"/>
          <a:r>
            <a:rPr lang="pt-BR" sz="1000" baseline="0">
              <a:solidFill>
                <a:sysClr val="windowText" lastClr="000000"/>
              </a:solidFill>
              <a:latin typeface="Century Gothic" panose="020B0502020202020204" pitchFamily="34" charset="0"/>
              <a:ea typeface="+mn-ea"/>
              <a:cs typeface="+mn-cs"/>
            </a:rPr>
            <a:t>- Análise de Risco em profundidade para Av&lt;/67&gt;</a:t>
          </a:r>
          <a:r>
            <a:rPr lang="pt-BR" sz="1000" baseline="0">
              <a:solidFill>
                <a:schemeClr val="dk1"/>
              </a:solidFill>
              <a:latin typeface="Century Gothic" panose="020B0502020202020204" pitchFamily="34" charset="0"/>
              <a:ea typeface="+mn-ea"/>
              <a:cs typeface="+mn-cs"/>
            </a:rPr>
            <a:t>aliar e e Abordar (dependendo do nível de risco do país para trabalho infantil e trabalho forçado, conforme identificado pela Rainforest Alliance.</a:t>
          </a:r>
        </a:p>
        <a:p>
          <a:pPr fontAlgn="base"/>
          <a:r>
            <a:rPr lang="pt-BR" sz="1000" baseline="0">
              <a:solidFill>
                <a:sysClr val="windowText" lastClr="000000"/>
              </a:solidFill>
              <a:latin typeface="Century Gothic" panose="020B0502020202020204" pitchFamily="34" charset="0"/>
              <a:ea typeface="+mn-ea"/>
              <a:cs typeface="+mn-cs"/>
            </a:rPr>
            <a:t>- Análise de Risco em profundidade para Mudanças Climáticas.</a:t>
          </a:r>
        </a:p>
        <a:p>
          <a:pPr fontAlgn="base"/>
          <a:r>
            <a:rPr lang="pt-BR" sz="1000" baseline="0">
              <a:solidFill>
                <a:sysClr val="windowText" lastClr="000000"/>
              </a:solidFill>
              <a:latin typeface="Century Gothic" panose="020B0502020202020204" pitchFamily="34" charset="0"/>
              <a:ea typeface="+mn-ea"/>
              <a:cs typeface="+mn-cs"/>
            </a:rPr>
            <a:t>Essas 3 Análises de Risco em profundidade podem ser encontradas em documentos separados. </a:t>
          </a:r>
          <a:r>
            <a:rPr lang="pt-BR" sz="1000" baseline="0">
              <a:solidFill>
                <a:schemeClr val="dk1"/>
              </a:solidFill>
              <a:latin typeface="Century Gothic" panose="020B0502020202020204" pitchFamily="34" charset="0"/>
              <a:ea typeface="+mn-ea"/>
              <a:cs typeface="+mn-cs"/>
            </a:rPr>
            <a:t>A análise de risco em profundidade orientará as medidas a serem tomadas do ano 1 em diante. </a:t>
          </a:r>
        </a:p>
        <a:p>
          <a:pPr fontAlgn="base"/>
          <a:endParaRPr/>
        </a:p>
        <a:p>
          <a:pPr fontAlgn="base"/>
          <a:r>
            <a:rPr lang="pt-BR" sz="1000" i="1" baseline="0">
              <a:solidFill>
                <a:sysClr val="windowText" lastClr="000000"/>
              </a:solidFill>
              <a:latin typeface="Century Gothic" panose="020B0502020202020204" pitchFamily="34" charset="0"/>
            </a:rPr>
            <a:t>A Ferramenta de Análise de Risco está projetada para ser integrada na plataforma de certificação digital em um estágio posterior.</a:t>
          </a:r>
        </a:p>
        <a:p>
          <a:pPr fontAlgn="base"/>
          <a:endParaRPr/>
        </a:p>
        <a:p>
          <a:pPr fontAlgn="base"/>
          <a:endParaRPr/>
        </a:p>
      </xdr:txBody>
    </xdr:sp>
    <xdr:clientData/>
  </xdr:twoCellAnchor>
  <xdr:oneCellAnchor>
    <xdr:from>
      <xdr:col>0</xdr:col>
      <xdr:colOff>542289</xdr:colOff>
      <xdr:row>36</xdr:row>
      <xdr:rowOff>57785</xdr:rowOff>
    </xdr:from>
    <xdr:ext cx="11017251" cy="5108575"/>
    <xdr:sp macro="" textlink="">
      <xdr:nvSpPr>
        <xdr:cNvPr id="3" name="TextBox 2">
          <a:extLst>
            <a:ext uri="{FF2B5EF4-FFF2-40B4-BE49-F238E27FC236}">
              <a16:creationId xmlns:a16="http://schemas.microsoft.com/office/drawing/2014/main" id="{4490DEFD-ECA9-4F22-A370-B04EF59C4194}"/>
            </a:ext>
          </a:extLst>
        </xdr:cNvPr>
        <xdr:cNvSpPr txBox="1"/>
      </xdr:nvSpPr>
      <xdr:spPr>
        <a:xfrm>
          <a:off x="542289" y="6915785"/>
          <a:ext cx="11017251" cy="5108575"/>
        </a:xfrm>
        <a:prstGeom prst="rect">
          <a:avLst/>
        </a:prstGeom>
        <a:solidFill>
          <a:srgbClr val="85C4E3">
            <a:alpha val="50196"/>
          </a:srgbClr>
        </a:solidFill>
        <a:ln>
          <a:solidFill>
            <a:srgbClr val="85C4E3"/>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pt-BR" sz="1100" b="1">
              <a:solidFill>
                <a:sysClr val="windowText" lastClr="000000"/>
              </a:solidFill>
              <a:latin typeface="Century Gothic" panose="020B0502020202020204" pitchFamily="34" charset="0"/>
              <a:ea typeface="+mn-ea"/>
              <a:cs typeface="+mn-cs"/>
            </a:rPr>
            <a:t>A Ferramenta de Análise de Risco para fazendas na Norma</a:t>
          </a:r>
        </a:p>
        <a:p>
          <a:r>
            <a:rPr lang="pt-BR" sz="1000">
              <a:solidFill>
                <a:sysClr val="windowText" lastClr="000000"/>
              </a:solidFill>
              <a:latin typeface="Century Gothic" panose="020B0502020202020204" pitchFamily="34" charset="0"/>
              <a:ea typeface="+mn-ea"/>
              <a:cs typeface="+mn-cs"/>
            </a:rPr>
            <a:t> </a:t>
          </a:r>
        </a:p>
        <a:p>
          <a:r>
            <a:rPr lang="pt-BR" sz="1050" u="sng">
              <a:solidFill>
                <a:sysClr val="windowText" lastClr="000000"/>
              </a:solidFill>
              <a:latin typeface="Century Gothic" panose="020B0502020202020204" pitchFamily="34" charset="0"/>
              <a:ea typeface="+mn-ea"/>
              <a:cs typeface="+mn-cs"/>
            </a:rPr>
            <a:t>Análise de Risco Básica (Requisitos Básicos):</a:t>
          </a:r>
        </a:p>
        <a:p>
          <a:r>
            <a:rPr lang="pt-BR" sz="1000" b="1">
              <a:solidFill>
                <a:sysClr val="windowText" lastClr="000000"/>
              </a:solidFill>
              <a:latin typeface="Century Gothic" panose="020B0502020202020204" pitchFamily="34" charset="0"/>
              <a:ea typeface="+mn-ea"/>
              <a:cs typeface="+mn-cs"/>
            </a:rPr>
            <a:t>Requisito 1.3.1</a:t>
          </a:r>
          <a:r>
            <a:rPr lang="pt-BR" sz="1000">
              <a:solidFill>
                <a:sysClr val="windowText" lastClr="000000"/>
              </a:solidFill>
              <a:latin typeface="Century Gothic" panose="020B0502020202020204" pitchFamily="34" charset="0"/>
              <a:ea typeface="+mn-ea"/>
              <a:cs typeface="+mn-cs"/>
            </a:rPr>
            <a:t>:  A gerência realiza uma Análise de Risco em relação aos requisitos desta norma, usando a Ferramenta para Análise de Risco para fazendas, ao menos a cada três anos. </a:t>
          </a:r>
        </a:p>
        <a:p>
          <a:r>
            <a:rPr lang="pt-BR" sz="1000" b="1">
              <a:solidFill>
                <a:sysClr val="windowText" lastClr="000000"/>
              </a:solidFill>
              <a:latin typeface="Century Gothic" panose="020B0502020202020204" pitchFamily="34" charset="0"/>
              <a:ea typeface="+mn-ea"/>
              <a:cs typeface="+mn-cs"/>
            </a:rPr>
            <a:t>Requisito 1.6.2</a:t>
          </a:r>
          <a:r>
            <a:rPr lang="pt-BR" sz="1000">
              <a:solidFill>
                <a:sysClr val="windowText" lastClr="000000"/>
              </a:solidFill>
              <a:latin typeface="Century Gothic" panose="020B0502020202020204" pitchFamily="34" charset="0"/>
              <a:ea typeface="+mn-ea"/>
              <a:cs typeface="+mn-cs"/>
            </a:rPr>
            <a:t>: A pessoa/comitê responsável realiza as seguintes atividades: Implementa medidas de mitigação de igualdade de gênero seguindo a Análise de Risco básica da fazenda ou a Análise de Risco de Cadeia de Suprimentos e inclui essas medidas no Plano de Gestão.</a:t>
          </a:r>
        </a:p>
        <a:p>
          <a:r>
            <a:rPr lang="pt-BR" sz="1000" b="1">
              <a:solidFill>
                <a:sysClr val="windowText" lastClr="000000"/>
              </a:solidFill>
              <a:latin typeface="Century Gothic" panose="020B0502020202020204" pitchFamily="34" charset="0"/>
              <a:ea typeface="+mn-ea"/>
              <a:cs typeface="+mn-cs"/>
            </a:rPr>
            <a:t>Requisito 4.1.1</a:t>
          </a:r>
          <a:r>
            <a:rPr lang="pt-BR" sz="1000">
              <a:solidFill>
                <a:sysClr val="windowText" lastClr="000000"/>
              </a:solidFill>
              <a:latin typeface="Century Gothic" panose="020B0502020202020204" pitchFamily="34" charset="0"/>
              <a:ea typeface="+mn-ea"/>
              <a:cs typeface="+mn-cs"/>
            </a:rPr>
            <a:t>:  As variedades de plantas para plantio, enxertia e renovação são selecionadas com base em qualidade, produtividade, resistência a pragas e doenças e na sua adaptabilidade ao clima durante o tempo de vida das plantas. Isso é feito conforme os resultados da Análise de Risco da Fazenda (1.3.1) com relação ao clima, se isto for realizado.  </a:t>
          </a:r>
        </a:p>
        <a:p>
          <a:r>
            <a:rPr lang="pt-BR" sz="1000" b="1">
              <a:solidFill>
                <a:sysClr val="windowText" lastClr="000000"/>
              </a:solidFill>
              <a:latin typeface="Century Gothic" panose="020B0502020202020204" pitchFamily="34" charset="0"/>
              <a:ea typeface="+mn-ea"/>
              <a:cs typeface="+mn-cs"/>
            </a:rPr>
            <a:t>Requisito 5.1.2</a:t>
          </a:r>
          <a:r>
            <a:rPr lang="pt-BR" sz="1000">
              <a:solidFill>
                <a:sysClr val="windowText" lastClr="000000"/>
              </a:solidFill>
              <a:latin typeface="Century Gothic" panose="020B0502020202020204" pitchFamily="34" charset="0"/>
              <a:ea typeface="+mn-ea"/>
              <a:cs typeface="+mn-cs"/>
            </a:rPr>
            <a:t>: O representante/comitê da gerência inclui no plano de gestão as medidas de mitigação conforme identificadas na Análise de Risco básica da fazenda ou na Análise de Risco para Cadeia de Suprimentos e implementa as medidas correspondentes.  </a:t>
          </a:r>
        </a:p>
        <a:p>
          <a:r>
            <a:rPr lang="pt-BR" sz="1000">
              <a:solidFill>
                <a:sysClr val="windowText" lastClr="000000"/>
              </a:solidFill>
              <a:latin typeface="Century Gothic" panose="020B0502020202020204" pitchFamily="34" charset="0"/>
              <a:ea typeface="+mn-ea"/>
              <a:cs typeface="+mn-cs"/>
            </a:rPr>
            <a:t>A Análise Básica de Risco da Fazenda é repetida ao menos a cada três anos.  </a:t>
          </a:r>
        </a:p>
        <a:p>
          <a:r>
            <a:rPr lang="pt-BR" sz="1000" b="1">
              <a:solidFill>
                <a:sysClr val="windowText" lastClr="000000"/>
              </a:solidFill>
              <a:latin typeface="Century Gothic" panose="020B0502020202020204" pitchFamily="34" charset="0"/>
              <a:ea typeface="+mn-ea"/>
              <a:cs typeface="+mn-cs"/>
            </a:rPr>
            <a:t>Requisito 6.1.3</a:t>
          </a:r>
          <a:r>
            <a:rPr lang="pt-BR" sz="1000">
              <a:solidFill>
                <a:sysClr val="windowText" lastClr="000000"/>
              </a:solidFill>
              <a:latin typeface="Century Gothic" panose="020B0502020202020204" pitchFamily="34" charset="0"/>
              <a:ea typeface="+mn-ea"/>
              <a:cs typeface="+mn-cs"/>
            </a:rPr>
            <a:t> </a:t>
          </a:r>
          <a:r>
            <a:rPr lang="pt-BR" sz="1000" b="1">
              <a:solidFill>
                <a:sysClr val="windowText" lastClr="000000"/>
              </a:solidFill>
              <a:latin typeface="Century Gothic" panose="020B0502020202020204" pitchFamily="34" charset="0"/>
              <a:ea typeface="+mn-ea"/>
              <a:cs typeface="+mn-cs"/>
            </a:rPr>
            <a:t>(Fazendas grandes, fazendas individualmente certificadas) </a:t>
          </a:r>
          <a:r>
            <a:rPr lang="pt-BR" sz="1000">
              <a:solidFill>
                <a:sysClr val="windowText" lastClr="000000"/>
              </a:solidFill>
              <a:latin typeface="Century Gothic" panose="020B0502020202020204" pitchFamily="34" charset="0"/>
              <a:ea typeface="+mn-ea"/>
              <a:cs typeface="+mn-cs"/>
            </a:rPr>
            <a:t>: A gerência inclui as medidas de mitigação da Ferramenta de Análise de Risco para fazendas em 1.3.1 com respeito aos Altos Valores de Conservação no plano de gestão (1.3.2). A gerência implementa essas medidas. </a:t>
          </a:r>
        </a:p>
        <a:p>
          <a:r>
            <a:rPr lang="pt-BR" sz="1000" b="1">
              <a:solidFill>
                <a:sysClr val="windowText" lastClr="000000"/>
              </a:solidFill>
              <a:latin typeface="Century Gothic" panose="020B0502020202020204" pitchFamily="34" charset="0"/>
              <a:ea typeface="+mn-ea"/>
              <a:cs typeface="+mn-cs"/>
            </a:rPr>
            <a:t>Requisito 6.1.4</a:t>
          </a:r>
          <a:r>
            <a:rPr lang="pt-BR" sz="1000">
              <a:solidFill>
                <a:sysClr val="windowText" lastClr="000000"/>
              </a:solidFill>
              <a:latin typeface="Century Gothic" panose="020B0502020202020204" pitchFamily="34" charset="0"/>
              <a:ea typeface="+mn-ea"/>
              <a:cs typeface="+mn-cs"/>
            </a:rPr>
            <a:t> </a:t>
          </a:r>
          <a:r>
            <a:rPr lang="pt-BR" sz="1000" b="1">
              <a:solidFill>
                <a:sysClr val="windowText" lastClr="000000"/>
              </a:solidFill>
              <a:latin typeface="Century Gothic" panose="020B0502020202020204" pitchFamily="34" charset="0"/>
              <a:ea typeface="+mn-ea"/>
              <a:cs typeface="+mn-cs"/>
            </a:rPr>
            <a:t>(Certificação em grupo, melhoria)</a:t>
          </a:r>
          <a:r>
            <a:rPr lang="pt-BR" sz="1000">
              <a:solidFill>
                <a:sysClr val="windowText" lastClr="000000"/>
              </a:solidFill>
              <a:latin typeface="Century Gothic" panose="020B0502020202020204" pitchFamily="34" charset="0"/>
              <a:ea typeface="+mn-ea"/>
              <a:cs typeface="+mn-cs"/>
            </a:rPr>
            <a:t>: A gerência inclui as medidas de mitigação da Ferramenta de Análise de Risco para Fazendas em 1.3.1 com respeito a Altos Valores de Conservação no plano de gestão (1.3.2). A gerência implementa essas medidas. </a:t>
          </a:r>
        </a:p>
        <a:p>
          <a:r>
            <a:rPr lang="pt-BR" sz="1000">
              <a:solidFill>
                <a:sysClr val="windowText" lastClr="000000"/>
              </a:solidFill>
              <a:latin typeface="Century Gothic" panose="020B0502020202020204" pitchFamily="34" charset="0"/>
              <a:ea typeface="+mn-ea"/>
              <a:cs typeface="+mn-cs"/>
            </a:rPr>
            <a:t>(A gerência do grupo implementa as medidas de mitigação de risco para as áreas de AVC do ano 1 em diante)</a:t>
          </a:r>
        </a:p>
        <a:p>
          <a:r>
            <a:rPr lang="pt-BR" sz="1000" b="1">
              <a:solidFill>
                <a:sysClr val="windowText" lastClr="000000"/>
              </a:solidFill>
              <a:latin typeface="Century Gothic" panose="020B0502020202020204" pitchFamily="34" charset="0"/>
              <a:ea typeface="+mn-ea"/>
              <a:cs typeface="+mn-cs"/>
            </a:rPr>
            <a:t>Requisito 6.2.1</a:t>
          </a:r>
          <a:r>
            <a:rPr lang="pt-BR" sz="1000">
              <a:solidFill>
                <a:sysClr val="windowText" lastClr="000000"/>
              </a:solidFill>
              <a:latin typeface="Century Gothic" panose="020B0502020202020204" pitchFamily="34" charset="0"/>
              <a:ea typeface="+mn-ea"/>
              <a:cs typeface="+mn-cs"/>
            </a:rPr>
            <a:t>: A gerência desenvolve e implementa um plano para conservar ecossistemas naturais. O plano é baseado no mapa requerido em 1.2.9 e a seção de ecossistemas naturais da Ferramenta de Análise de Risco em 1.3.1 e é atualizada anualmente. </a:t>
          </a:r>
        </a:p>
        <a:p>
          <a:r>
            <a:rPr lang="pt-BR" sz="1000">
              <a:solidFill>
                <a:sysClr val="windowText" lastClr="000000"/>
              </a:solidFill>
              <a:latin typeface="Century Gothic" panose="020B0502020202020204" pitchFamily="34" charset="0"/>
              <a:ea typeface="+mn-ea"/>
              <a:cs typeface="+mn-cs"/>
            </a:rPr>
            <a:t> </a:t>
          </a:r>
        </a:p>
        <a:p>
          <a:r>
            <a:rPr lang="pt-BR" sz="1050" u="sng">
              <a:solidFill>
                <a:sysClr val="windowText" lastClr="000000"/>
              </a:solidFill>
              <a:latin typeface="Century Gothic" panose="020B0502020202020204" pitchFamily="34" charset="0"/>
              <a:ea typeface="+mn-ea"/>
              <a:cs typeface="+mn-cs"/>
            </a:rPr>
            <a:t>Análise de Risco em profundidade para fazendas (requisitos de melhoria):</a:t>
          </a:r>
        </a:p>
        <a:p>
          <a:r>
            <a:rPr lang="pt-BR" sz="1000" b="1">
              <a:solidFill>
                <a:sysClr val="windowText" lastClr="000000"/>
              </a:solidFill>
              <a:latin typeface="Century Gothic" panose="020B0502020202020204" pitchFamily="34" charset="0"/>
              <a:ea typeface="+mn-ea"/>
              <a:cs typeface="+mn-cs"/>
            </a:rPr>
            <a:t>Requisito 1.3.5</a:t>
          </a:r>
          <a:r>
            <a:rPr lang="pt-BR" sz="1000">
              <a:solidFill>
                <a:sysClr val="windowText" lastClr="000000"/>
              </a:solidFill>
              <a:latin typeface="Century Gothic" panose="020B0502020202020204" pitchFamily="34" charset="0"/>
              <a:ea typeface="+mn-ea"/>
              <a:cs typeface="+mn-cs"/>
            </a:rPr>
            <a:t>: Com base nos resultados da Análise de Risco básica (1.3.1), a Gerência realiza a Análise de Risco em profundidade para mudanças climáticas para avaliar maiores detalhes das ameaças climáticas e correspondentes medidas de mitigação adequadas para o contexto regional.</a:t>
          </a:r>
        </a:p>
        <a:p>
          <a:r>
            <a:rPr lang="pt-BR" sz="1000" b="1">
              <a:solidFill>
                <a:sysClr val="windowText" lastClr="000000"/>
              </a:solidFill>
              <a:latin typeface="Century Gothic" panose="020B0502020202020204" pitchFamily="34" charset="0"/>
              <a:ea typeface="+mn-ea"/>
              <a:cs typeface="+mn-cs"/>
            </a:rPr>
            <a:t>Requisito 1.6.3</a:t>
          </a:r>
          <a:r>
            <a:rPr lang="pt-BR" sz="1000">
              <a:solidFill>
                <a:sysClr val="windowText" lastClr="000000"/>
              </a:solidFill>
              <a:latin typeface="Century Gothic" panose="020B0502020202020204" pitchFamily="34" charset="0"/>
              <a:ea typeface="+mn-ea"/>
              <a:cs typeface="+mn-cs"/>
            </a:rPr>
            <a:t>: Do ano um em diante a pessoa/comitê responsável: Implementa a Ferramenta de Análise de Risco em profundidade para Gênero e repete esse processo ao menos a cada três anos.</a:t>
          </a:r>
        </a:p>
        <a:p>
          <a:r>
            <a:rPr lang="pt-BR" sz="1000" b="1">
              <a:solidFill>
                <a:sysClr val="windowText" lastClr="000000"/>
              </a:solidFill>
              <a:latin typeface="Century Gothic" panose="020B0502020202020204" pitchFamily="34" charset="0"/>
              <a:ea typeface="+mn-ea"/>
              <a:cs typeface="+mn-cs"/>
            </a:rPr>
            <a:t>Requisito 5.1.5</a:t>
          </a:r>
          <a:r>
            <a:rPr lang="pt-BR" sz="1000">
              <a:solidFill>
                <a:sysClr val="windowText" lastClr="000000"/>
              </a:solidFill>
              <a:latin typeface="Century Gothic" panose="020B0502020202020204" pitchFamily="34" charset="0"/>
              <a:ea typeface="+mn-ea"/>
              <a:cs typeface="+mn-cs"/>
            </a:rPr>
            <a:t>: No ano 1 de certificação, o representante da gerência/comitê: </a:t>
          </a:r>
        </a:p>
        <a:p>
          <a:r>
            <a:rPr lang="pt-BR" sz="1000">
              <a:solidFill>
                <a:sysClr val="windowText" lastClr="000000"/>
              </a:solidFill>
              <a:latin typeface="Century Gothic" panose="020B0502020202020204" pitchFamily="34" charset="0"/>
              <a:ea typeface="+mn-ea"/>
              <a:cs typeface="+mn-cs"/>
            </a:rPr>
            <a:t>Aplica a Análise de Risco da em Profundidade para Avaliar e Abordar. </a:t>
          </a:r>
        </a:p>
        <a:p>
          <a:r>
            <a:rPr lang="pt-BR" sz="1000">
              <a:solidFill>
                <a:sysClr val="windowText" lastClr="000000"/>
              </a:solidFill>
              <a:latin typeface="Century Gothic" panose="020B0502020202020204" pitchFamily="34" charset="0"/>
              <a:ea typeface="+mn-ea"/>
              <a:cs typeface="+mn-cs"/>
            </a:rPr>
            <a:t>Incorpora as medidas de mitigação prioritárias no Plano de Gestão (1.3.2).</a:t>
          </a:r>
        </a:p>
        <a:p>
          <a:r>
            <a:rPr lang="pt-BR" sz="1000">
              <a:solidFill>
                <a:sysClr val="windowText" lastClr="000000"/>
              </a:solidFill>
              <a:latin typeface="Century Gothic" panose="020B0502020202020204" pitchFamily="34" charset="0"/>
              <a:ea typeface="+mn-ea"/>
              <a:cs typeface="+mn-cs"/>
            </a:rPr>
            <a:t>Implementa essas medidas</a:t>
          </a:r>
          <a:r>
            <a:rPr lang="pt-BR"/>
            <a:t>.</a:t>
          </a:r>
          <a:r>
            <a:rPr lang="pt-BR" sz="1000">
              <a:solidFill>
                <a:sysClr val="windowText" lastClr="000000"/>
              </a:solidFill>
              <a:latin typeface="Century Gothic" panose="020B0502020202020204" pitchFamily="34" charset="0"/>
              <a:ea typeface="+mn-ea"/>
              <a:cs typeface="+mn-cs"/>
            </a:rPr>
            <a:t> </a:t>
          </a:r>
        </a:p>
      </xdr:txBody>
    </xdr:sp>
    <xdr:clientData/>
  </xdr:oneCellAnchor>
  <xdr:oneCellAnchor>
    <xdr:from>
      <xdr:col>11</xdr:col>
      <xdr:colOff>734693</xdr:colOff>
      <xdr:row>1</xdr:row>
      <xdr:rowOff>151765</xdr:rowOff>
    </xdr:from>
    <xdr:ext cx="10228582" cy="6410960"/>
    <xdr:sp macro="" textlink="">
      <xdr:nvSpPr>
        <xdr:cNvPr id="4" name="TextBox 3">
          <a:extLst>
            <a:ext uri="{FF2B5EF4-FFF2-40B4-BE49-F238E27FC236}">
              <a16:creationId xmlns:a16="http://schemas.microsoft.com/office/drawing/2014/main" id="{9C1C74D8-C804-400E-AEAF-0F8CF3A0420E}"/>
            </a:ext>
          </a:extLst>
        </xdr:cNvPr>
        <xdr:cNvSpPr txBox="1"/>
      </xdr:nvSpPr>
      <xdr:spPr>
        <a:xfrm>
          <a:off x="7440293" y="342265"/>
          <a:ext cx="10228582" cy="6410960"/>
        </a:xfrm>
        <a:prstGeom prst="rect">
          <a:avLst/>
        </a:prstGeom>
        <a:solidFill>
          <a:srgbClr val="CCDE82">
            <a:alpha val="50196"/>
          </a:srgbClr>
        </a:solidFill>
        <a:ln>
          <a:solidFill>
            <a:srgbClr val="CCDE82"/>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eaLnBrk="1" fontAlgn="auto" latinLnBrk="0" hangingPunct="1"/>
          <a:r>
            <a:rPr lang="pt-BR" sz="1000" b="1" i="0" baseline="0">
              <a:solidFill>
                <a:sysClr val="windowText" lastClr="000000"/>
              </a:solidFill>
              <a:latin typeface="Century Gothic" panose="020B0502020202020204" pitchFamily="34" charset="0"/>
              <a:ea typeface="+mn-ea"/>
              <a:cs typeface="+mn-cs"/>
            </a:rPr>
            <a:t>Por que uma Ferramenta de Análise de Risco para fazendas?</a:t>
          </a:r>
        </a:p>
        <a:p>
          <a:pPr eaLnBrk="1" fontAlgn="auto" latinLnBrk="0" hangingPunct="1"/>
          <a:r>
            <a:rPr lang="pt-BR" sz="1000" b="0" i="0" baseline="0">
              <a:latin typeface="Century Gothic" panose="020B0502020202020204" pitchFamily="34" charset="0"/>
              <a:ea typeface="+mn-ea"/>
              <a:cs typeface="+mn-cs"/>
            </a:rPr>
            <a:t>O objetivo é apoiar os Detentores de Certificado em definir o que é necessário para os objetivos de sustentabilidade estabelecidos na norma, pois:</a:t>
          </a:r>
        </a:p>
        <a:p>
          <a:pPr eaLnBrk="1" fontAlgn="auto" latinLnBrk="0" hangingPunct="1"/>
          <a:r>
            <a:rPr lang="pt-BR" sz="1000" b="0" i="0" baseline="0">
              <a:solidFill>
                <a:sysClr val="windowText" lastClr="000000"/>
              </a:solidFill>
              <a:latin typeface="Century Gothic" panose="020B0502020202020204" pitchFamily="34" charset="0"/>
              <a:ea typeface="+mn-ea"/>
              <a:cs typeface="+mn-cs"/>
            </a:rPr>
            <a:t>- a norma </a:t>
          </a:r>
          <a:r>
            <a:rPr lang="pt-BR" sz="1000" b="1" i="0" baseline="0">
              <a:solidFill>
                <a:sysClr val="windowText" lastClr="000000"/>
              </a:solidFill>
              <a:latin typeface="Century Gothic" panose="020B0502020202020204" pitchFamily="34" charset="0"/>
              <a:ea typeface="+mn-ea"/>
              <a:cs typeface="+mn-cs"/>
            </a:rPr>
            <a:t>não pode cobrir todas as diferentes circunstâncias possíveis</a:t>
          </a:r>
          <a:r>
            <a:rPr lang="pt-BR" sz="1000" b="0" i="0" baseline="0">
              <a:solidFill>
                <a:sysClr val="windowText" lastClr="000000"/>
              </a:solidFill>
              <a:latin typeface="Century Gothic" panose="020B0502020202020204" pitchFamily="34" charset="0"/>
              <a:ea typeface="+mn-ea"/>
              <a:cs typeface="+mn-cs"/>
            </a:rPr>
            <a:t> que podem ocorrer em uma fazenda, em um grupo, ou em uma área em particular. </a:t>
          </a:r>
        </a:p>
        <a:p>
          <a:pPr eaLnBrk="1" fontAlgn="auto" latinLnBrk="0" hangingPunct="1"/>
          <a:r>
            <a:rPr lang="pt-BR" sz="1000" b="0" i="0" baseline="0">
              <a:solidFill>
                <a:sysClr val="windowText" lastClr="000000"/>
              </a:solidFill>
              <a:latin typeface="Century Gothic" panose="020B0502020202020204" pitchFamily="34" charset="0"/>
              <a:ea typeface="+mn-ea"/>
              <a:cs typeface="+mn-cs"/>
            </a:rPr>
            <a:t>- a </a:t>
          </a:r>
          <a:r>
            <a:rPr lang="pt-BR" sz="1000" i="0" baseline="0">
              <a:latin typeface="Century Gothic" panose="020B0502020202020204" pitchFamily="34" charset="0"/>
              <a:ea typeface="+mn-ea"/>
              <a:cs typeface="+mn-cs"/>
            </a:rPr>
            <a:t>norma </a:t>
          </a:r>
          <a:r>
            <a:rPr lang="pt-BR" sz="1000" b="1" i="0" baseline="0">
              <a:latin typeface="Century Gothic" panose="020B0502020202020204" pitchFamily="34" charset="0"/>
              <a:ea typeface="+mn-ea"/>
              <a:cs typeface="+mn-cs"/>
            </a:rPr>
            <a:t>não pode prescrever</a:t>
          </a:r>
          <a:r>
            <a:rPr lang="pt-BR" sz="1000" i="0" baseline="0">
              <a:latin typeface="Century Gothic" panose="020B0502020202020204" pitchFamily="34" charset="0"/>
              <a:ea typeface="+mn-ea"/>
              <a:cs typeface="+mn-cs"/>
            </a:rPr>
            <a:t> o que constitui melhores práticas ou as </a:t>
          </a:r>
          <a:r>
            <a:rPr lang="pt-BR" sz="1000" b="1" i="0" baseline="0">
              <a:latin typeface="Century Gothic" panose="020B0502020202020204" pitchFamily="34" charset="0"/>
              <a:ea typeface="+mn-ea"/>
              <a:cs typeface="+mn-cs"/>
            </a:rPr>
            <a:t>medidas mais efetivas para todas as circunstâncias, uma vez que medidas diferentes serão necessárias para responder às necessidades específicas de diferentes contextos</a:t>
          </a:r>
          <a:r>
            <a:rPr lang="pt-BR" sz="1000" i="0" baseline="0">
              <a:latin typeface="Century Gothic" panose="020B0502020202020204" pitchFamily="34" charset="0"/>
              <a:ea typeface="+mn-ea"/>
              <a:cs typeface="+mn-cs"/>
            </a:rPr>
            <a:t>.</a:t>
          </a:r>
          <a:r>
            <a:rPr lang="pt-BR" sz="1000" b="0" i="0" baseline="0">
              <a:solidFill>
                <a:sysClr val="windowText" lastClr="000000"/>
              </a:solidFill>
              <a:latin typeface="Century Gothic" panose="020B0502020202020204" pitchFamily="34" charset="0"/>
              <a:ea typeface="+mn-ea"/>
              <a:cs typeface="+mn-cs"/>
            </a:rPr>
            <a:t> </a:t>
          </a:r>
        </a:p>
        <a:p>
          <a:pPr eaLnBrk="1" fontAlgn="auto" latinLnBrk="0" hangingPunct="1"/>
          <a:endParaRPr/>
        </a:p>
        <a:p>
          <a:pPr eaLnBrk="1" fontAlgn="auto" latinLnBrk="0" hangingPunct="1"/>
          <a:r>
            <a:rPr lang="pt-BR" sz="1000" i="0" baseline="0">
              <a:latin typeface="Century Gothic" panose="020B0502020202020204" pitchFamily="34" charset="0"/>
              <a:ea typeface="+mn-ea"/>
              <a:cs typeface="+mn-cs"/>
            </a:rPr>
            <a:t>Essa ferramenta é um </a:t>
          </a:r>
          <a:r>
            <a:rPr lang="pt-BR" sz="1000" b="1" i="0" baseline="0">
              <a:latin typeface="Century Gothic" panose="020B0502020202020204" pitchFamily="34" charset="0"/>
              <a:ea typeface="+mn-ea"/>
              <a:cs typeface="+mn-cs"/>
            </a:rPr>
            <a:t>guia</a:t>
          </a:r>
          <a:r>
            <a:rPr lang="pt-BR" sz="1000" i="0" baseline="0">
              <a:latin typeface="Century Gothic" panose="020B0502020202020204" pitchFamily="34" charset="0"/>
              <a:ea typeface="+mn-ea"/>
              <a:cs typeface="+mn-cs"/>
            </a:rPr>
            <a:t> para Detentores de Certificado identificarem como melhor reduzir os riscos para a agricultura sustentável em suas próprias fazendas e como melhor atingir os objetivos de sustentabilidade ao responder um conjunto de perguntas predefinidas.</a:t>
          </a:r>
          <a:r>
            <a:rPr lang="pt-BR" sz="1000" b="0" i="0" baseline="0">
              <a:solidFill>
                <a:sysClr val="windowText" lastClr="000000"/>
              </a:solidFill>
              <a:latin typeface="Century Gothic" panose="020B0502020202020204" pitchFamily="34" charset="0"/>
              <a:ea typeface="+mn-ea"/>
              <a:cs typeface="+mn-cs"/>
            </a:rPr>
            <a:t> </a:t>
          </a:r>
        </a:p>
        <a:p>
          <a:pPr eaLnBrk="1" fontAlgn="auto" latinLnBrk="0" hangingPunct="1"/>
          <a:r>
            <a:rPr lang="pt-BR" sz="1000" i="0" baseline="0">
              <a:latin typeface="Century Gothic" panose="020B0502020202020204" pitchFamily="34" charset="0"/>
              <a:ea typeface="+mn-ea"/>
              <a:cs typeface="+mn-cs"/>
            </a:rPr>
            <a:t>A ferramenta </a:t>
          </a:r>
          <a:r>
            <a:rPr lang="pt-BR" sz="1000" b="1" i="0" baseline="0">
              <a:latin typeface="Century Gothic" panose="020B0502020202020204" pitchFamily="34" charset="0"/>
              <a:ea typeface="+mn-ea"/>
              <a:cs typeface="+mn-cs"/>
            </a:rPr>
            <a:t>não</a:t>
          </a:r>
          <a:r>
            <a:rPr lang="pt-BR" sz="1000" i="0" baseline="0">
              <a:latin typeface="Century Gothic" panose="020B0502020202020204" pitchFamily="34" charset="0"/>
              <a:ea typeface="+mn-ea"/>
              <a:cs typeface="+mn-cs"/>
            </a:rPr>
            <a:t> é usada para </a:t>
          </a:r>
          <a:r>
            <a:rPr lang="pt-BR" sz="1000" b="1" i="0" baseline="0">
              <a:latin typeface="Century Gothic" panose="020B0502020202020204" pitchFamily="34" charset="0"/>
              <a:ea typeface="+mn-ea"/>
              <a:cs typeface="+mn-cs"/>
            </a:rPr>
            <a:t>avaliar o nível de risco</a:t>
          </a:r>
          <a:r>
            <a:rPr lang="pt-BR" sz="1000" i="0" baseline="0">
              <a:latin typeface="Century Gothic" panose="020B0502020202020204" pitchFamily="34" charset="0"/>
              <a:ea typeface="+mn-ea"/>
              <a:cs typeface="+mn-cs"/>
            </a:rPr>
            <a:t> do Detentor de Certificado pela Rainforest Alliance ou qualquer outra parte.</a:t>
          </a:r>
          <a:r>
            <a:rPr lang="pt-BR" sz="1000" b="0" i="0" baseline="0">
              <a:solidFill>
                <a:sysClr val="windowText" lastClr="000000"/>
              </a:solidFill>
              <a:latin typeface="Century Gothic" panose="020B0502020202020204" pitchFamily="34" charset="0"/>
              <a:ea typeface="+mn-ea"/>
              <a:cs typeface="+mn-cs"/>
            </a:rPr>
            <a:t> </a:t>
          </a:r>
        </a:p>
        <a:p>
          <a:pPr fontAlgn="base"/>
          <a:endParaRPr/>
        </a:p>
        <a:p>
          <a:pPr eaLnBrk="1" fontAlgn="auto" latinLnBrk="0" hangingPunct="1"/>
          <a:r>
            <a:rPr lang="pt-BR" sz="1000" b="1" i="0" baseline="0">
              <a:solidFill>
                <a:sysClr val="windowText" lastClr="000000"/>
              </a:solidFill>
              <a:latin typeface="Century Gothic" panose="020B0502020202020204" pitchFamily="34" charset="0"/>
              <a:ea typeface="+mn-ea"/>
              <a:cs typeface="+mn-cs"/>
            </a:rPr>
            <a:t>Conteúdo</a:t>
          </a:r>
        </a:p>
        <a:p>
          <a:pPr eaLnBrk="1" fontAlgn="auto" latinLnBrk="0" hangingPunct="1"/>
          <a:r>
            <a:rPr lang="pt-BR" sz="1000" i="0" baseline="0">
              <a:solidFill>
                <a:sysClr val="windowText" lastClr="000000"/>
              </a:solidFill>
              <a:latin typeface="Century Gothic" panose="020B0502020202020204" pitchFamily="34" charset="0"/>
              <a:ea typeface="+mn-ea"/>
              <a:cs typeface="+mn-cs"/>
            </a:rPr>
            <a:t>Os </a:t>
          </a:r>
          <a:r>
            <a:rPr lang="pt-BR" sz="1000" b="1" i="0" baseline="0">
              <a:solidFill>
                <a:sysClr val="windowText" lastClr="000000"/>
              </a:solidFill>
              <a:latin typeface="Century Gothic" panose="020B0502020202020204" pitchFamily="34" charset="0"/>
              <a:ea typeface="+mn-ea"/>
              <a:cs typeface="+mn-cs"/>
            </a:rPr>
            <a:t>tópicos </a:t>
          </a:r>
          <a:r>
            <a:rPr lang="pt-BR" sz="1000" b="0" i="0" baseline="0">
              <a:solidFill>
                <a:sysClr val="windowText" lastClr="000000"/>
              </a:solidFill>
              <a:latin typeface="Century Gothic" panose="020B0502020202020204" pitchFamily="34" charset="0"/>
              <a:ea typeface="+mn-ea"/>
              <a:cs typeface="+mn-cs"/>
            </a:rPr>
            <a:t>cobertos na Ferramenta de Análise de Risco são:</a:t>
          </a:r>
        </a:p>
        <a:p>
          <a:pPr marL="171450" indent="-171450" eaLnBrk="1" fontAlgn="auto" latinLnBrk="0" hangingPunct="1">
            <a:buFont typeface="Arial" panose="020B0604020202020204" pitchFamily="34" charset="0"/>
            <a:buChar char="•"/>
          </a:pPr>
          <a:r>
            <a:rPr lang="pt-BR" sz="1000" b="0" i="1" baseline="0">
              <a:solidFill>
                <a:sysClr val="windowText" lastClr="000000"/>
              </a:solidFill>
              <a:latin typeface="Century Gothic" panose="020B0502020202020204" pitchFamily="34" charset="0"/>
              <a:ea typeface="+mn-ea"/>
              <a:cs typeface="+mn-cs"/>
            </a:rPr>
            <a:t>Capítulo Gestão</a:t>
          </a:r>
          <a:r>
            <a:rPr lang="pt-BR" sz="1000" b="0" i="0" baseline="0">
              <a:solidFill>
                <a:sysClr val="windowText" lastClr="000000"/>
              </a:solidFill>
              <a:latin typeface="Century Gothic" panose="020B0502020202020204" pitchFamily="34" charset="0"/>
              <a:ea typeface="+mn-ea"/>
              <a:cs typeface="+mn-cs"/>
            </a:rPr>
            <a:t>: Área da fazenda, produtividade e rentabilidade, rastreabilidade, mecanismo de queixa.</a:t>
          </a:r>
        </a:p>
        <a:p>
          <a:pPr marL="171450" indent="-171450" eaLnBrk="1" fontAlgn="auto" latinLnBrk="0" hangingPunct="1">
            <a:buFont typeface="Arial" panose="020B0604020202020204" pitchFamily="34" charset="0"/>
            <a:buChar char="•"/>
          </a:pPr>
          <a:r>
            <a:rPr lang="pt-BR" sz="1000" b="0" i="1" baseline="0">
              <a:solidFill>
                <a:sysClr val="windowText" lastClr="000000"/>
              </a:solidFill>
              <a:latin typeface="Century Gothic" panose="020B0502020202020204" pitchFamily="34" charset="0"/>
              <a:ea typeface="+mn-ea"/>
              <a:cs typeface="+mn-cs"/>
            </a:rPr>
            <a:t>Capítulo Agricultura</a:t>
          </a:r>
          <a:r>
            <a:rPr lang="pt-BR" sz="1000" b="0" i="0" baseline="0">
              <a:solidFill>
                <a:sysClr val="windowText" lastClr="000000"/>
              </a:solidFill>
              <a:latin typeface="Century Gothic" panose="020B0502020202020204" pitchFamily="34" charset="0"/>
              <a:ea typeface="+mn-ea"/>
              <a:cs typeface="+mn-cs"/>
            </a:rPr>
            <a:t>: Gestão de agroquímicos, fertilidade e conservação do solo.</a:t>
          </a:r>
        </a:p>
        <a:p>
          <a:pPr marL="171450" indent="-171450" eaLnBrk="1" fontAlgn="auto" latinLnBrk="0" hangingPunct="1">
            <a:buFont typeface="Arial" panose="020B0604020202020204" pitchFamily="34" charset="0"/>
            <a:buChar char="•"/>
          </a:pPr>
          <a:r>
            <a:rPr lang="pt-BR" sz="1000" b="0" i="1" baseline="0">
              <a:solidFill>
                <a:sysClr val="windowText" lastClr="000000"/>
              </a:solidFill>
              <a:latin typeface="Century Gothic" panose="020B0502020202020204" pitchFamily="34" charset="0"/>
              <a:ea typeface="+mn-ea"/>
              <a:cs typeface="+mn-cs"/>
            </a:rPr>
            <a:t>Capítulo Social</a:t>
          </a:r>
          <a:r>
            <a:rPr lang="pt-BR" sz="1000" b="0" i="0" baseline="0">
              <a:solidFill>
                <a:sysClr val="windowText" lastClr="000000"/>
              </a:solidFill>
              <a:latin typeface="Century Gothic" panose="020B0502020202020204" pitchFamily="34" charset="0"/>
              <a:ea typeface="+mn-ea"/>
              <a:cs typeface="+mn-cs"/>
            </a:rPr>
            <a:t>: </a:t>
          </a:r>
          <a:r>
            <a:rPr lang="pt-BR" sz="1000" b="0" i="1" baseline="0">
              <a:solidFill>
                <a:sysClr val="windowText" lastClr="000000"/>
              </a:solidFill>
              <a:latin typeface="Century Gothic" panose="020B0502020202020204" pitchFamily="34" charset="0"/>
              <a:ea typeface="+mn-ea"/>
              <a:cs typeface="+mn-cs"/>
            </a:rPr>
            <a:t>Avaliar e Abordar (trabalho infantil, trabalho forçado, discriminação, violência e assédio no local de trabalho), igualdade de gênero, moradia e condições de vida.</a:t>
          </a:r>
        </a:p>
        <a:p>
          <a:pPr marL="171450" indent="-171450" eaLnBrk="1" fontAlgn="auto" latinLnBrk="0" hangingPunct="1">
            <a:buFont typeface="Arial" panose="020B0604020202020204" pitchFamily="34" charset="0"/>
            <a:buChar char="•"/>
          </a:pPr>
          <a:r>
            <a:rPr lang="pt-BR" sz="1000" b="0" i="1" baseline="0">
              <a:solidFill>
                <a:sysClr val="windowText" lastClr="000000"/>
              </a:solidFill>
              <a:latin typeface="Century Gothic" panose="020B0502020202020204" pitchFamily="34" charset="0"/>
              <a:ea typeface="+mn-ea"/>
              <a:cs typeface="+mn-cs"/>
            </a:rPr>
            <a:t>Capítulo Meio ambiente:</a:t>
          </a:r>
          <a:r>
            <a:rPr lang="pt-BR" sz="1000" b="0" i="0" baseline="0">
              <a:solidFill>
                <a:sysClr val="windowText" lastClr="000000"/>
              </a:solidFill>
              <a:latin typeface="Century Gothic" panose="020B0502020202020204" pitchFamily="34" charset="0"/>
              <a:ea typeface="+mn-ea"/>
              <a:cs typeface="+mn-cs"/>
            </a:rPr>
            <a:t> Avaliação de áreas de Alto Valor de Conservação, conservação e melhoria de ecossistemas e vegetações naturais, mudanças climáticas.</a:t>
          </a:r>
        </a:p>
        <a:p>
          <a:pPr eaLnBrk="1" fontAlgn="auto" latinLnBrk="0" hangingPunct="1"/>
          <a:endParaRPr/>
        </a:p>
        <a:p>
          <a:pPr eaLnBrk="1" fontAlgn="auto" latinLnBrk="0" hangingPunct="1"/>
          <a:r>
            <a:rPr lang="pt-BR" sz="1000" b="0" i="0" baseline="0">
              <a:solidFill>
                <a:sysClr val="windowText" lastClr="000000"/>
              </a:solidFill>
              <a:latin typeface="Century Gothic" panose="020B0502020202020204" pitchFamily="34" charset="0"/>
              <a:ea typeface="+mn-ea"/>
              <a:cs typeface="+mn-cs"/>
            </a:rPr>
            <a:t>Para cada tópico, um número limitado de </a:t>
          </a:r>
          <a:r>
            <a:rPr lang="pt-BR" sz="1000" b="1" i="0" baseline="0">
              <a:solidFill>
                <a:sysClr val="windowText" lastClr="000000"/>
              </a:solidFill>
              <a:latin typeface="Century Gothic" panose="020B0502020202020204" pitchFamily="34" charset="0"/>
              <a:ea typeface="+mn-ea"/>
              <a:cs typeface="+mn-cs"/>
            </a:rPr>
            <a:t>perguntas</a:t>
          </a:r>
          <a:r>
            <a:rPr lang="pt-BR" sz="1000" b="0" i="0" baseline="0">
              <a:solidFill>
                <a:sysClr val="windowText" lastClr="000000"/>
              </a:solidFill>
              <a:latin typeface="Century Gothic" panose="020B0502020202020204" pitchFamily="34" charset="0"/>
              <a:ea typeface="+mn-ea"/>
              <a:cs typeface="+mn-cs"/>
            </a:rPr>
            <a:t> é feito para serem respondidas com </a:t>
          </a:r>
          <a:r>
            <a:rPr lang="pt-BR" sz="1000" b="1" i="0" baseline="0">
              <a:solidFill>
                <a:sysClr val="windowText" lastClr="000000"/>
              </a:solidFill>
              <a:latin typeface="Century Gothic" panose="020B0502020202020204" pitchFamily="34" charset="0"/>
              <a:ea typeface="+mn-ea"/>
              <a:cs typeface="+mn-cs"/>
            </a:rPr>
            <a:t>sim</a:t>
          </a:r>
          <a:r>
            <a:rPr lang="pt-BR" sz="1000" b="0" i="0" baseline="0">
              <a:solidFill>
                <a:sysClr val="windowText" lastClr="000000"/>
              </a:solidFill>
              <a:latin typeface="Century Gothic" panose="020B0502020202020204" pitchFamily="34" charset="0"/>
              <a:ea typeface="+mn-ea"/>
              <a:cs typeface="+mn-cs"/>
            </a:rPr>
            <a:t> ou </a:t>
          </a:r>
          <a:r>
            <a:rPr lang="pt-BR" sz="1000" b="1" i="0" baseline="0">
              <a:solidFill>
                <a:sysClr val="windowText" lastClr="000000"/>
              </a:solidFill>
              <a:latin typeface="Century Gothic" panose="020B0502020202020204" pitchFamily="34" charset="0"/>
              <a:ea typeface="+mn-ea"/>
              <a:cs typeface="+mn-cs"/>
            </a:rPr>
            <a:t>não</a:t>
          </a:r>
          <a:r>
            <a:rPr lang="pt-BR" sz="1000" b="0" i="0" baseline="0">
              <a:solidFill>
                <a:sysClr val="windowText" lastClr="000000"/>
              </a:solidFill>
              <a:latin typeface="Century Gothic" panose="020B0502020202020204" pitchFamily="34" charset="0"/>
              <a:ea typeface="+mn-ea"/>
              <a:cs typeface="+mn-cs"/>
            </a:rPr>
            <a:t>. Dependendo da resposta, </a:t>
          </a:r>
          <a:r>
            <a:rPr lang="pt-BR" sz="1000" b="1" i="0" baseline="0">
              <a:solidFill>
                <a:sysClr val="windowText" lastClr="000000"/>
              </a:solidFill>
              <a:latin typeface="Century Gothic" panose="020B0502020202020204" pitchFamily="34" charset="0"/>
              <a:ea typeface="+mn-ea"/>
              <a:cs typeface="+mn-cs"/>
            </a:rPr>
            <a:t>medidas de mitigação de risco recomendadas</a:t>
          </a:r>
          <a:r>
            <a:rPr lang="pt-BR" sz="1000" b="0" i="0" baseline="0">
              <a:solidFill>
                <a:sysClr val="windowText" lastClr="000000"/>
              </a:solidFill>
              <a:latin typeface="Century Gothic" panose="020B0502020202020204" pitchFamily="34" charset="0"/>
              <a:ea typeface="+mn-ea"/>
              <a:cs typeface="+mn-cs"/>
            </a:rPr>
            <a:t> aparecerão na próxima célula da linha. </a:t>
          </a:r>
        </a:p>
        <a:p>
          <a:pPr eaLnBrk="1" fontAlgn="auto" latinLnBrk="0" hangingPunct="1"/>
          <a:endParaRPr/>
        </a:p>
        <a:p>
          <a:pPr eaLnBrk="1" fontAlgn="auto" latinLnBrk="0" hangingPunct="1"/>
          <a:r>
            <a:rPr lang="pt-BR" sz="1000" b="1" i="0" baseline="0">
              <a:solidFill>
                <a:sysClr val="windowText" lastClr="000000"/>
              </a:solidFill>
              <a:latin typeface="Century Gothic" panose="020B0502020202020204" pitchFamily="34" charset="0"/>
              <a:ea typeface="+mn-ea"/>
              <a:cs typeface="+mn-cs"/>
            </a:rPr>
            <a:t>Uso da Ferramenta de Análise de Risco para Fazendas.</a:t>
          </a:r>
        </a:p>
        <a:p>
          <a:pPr eaLnBrk="1" fontAlgn="auto" latinLnBrk="0" hangingPunct="1"/>
          <a:r>
            <a:rPr lang="pt-BR" sz="1000" b="0" i="0" baseline="0">
              <a:solidFill>
                <a:sysClr val="windowText" lastClr="000000"/>
              </a:solidFill>
              <a:latin typeface="Century Gothic" panose="020B0502020202020204" pitchFamily="34" charset="0"/>
              <a:ea typeface="+mn-ea"/>
              <a:cs typeface="+mn-cs"/>
            </a:rPr>
            <a:t>A Ferramenta de Análise de Risco é usada pela gerência de um grupo ou fazenda individual para identificar as </a:t>
          </a:r>
          <a:r>
            <a:rPr lang="pt-BR" sz="1000" b="1" i="0" baseline="0">
              <a:solidFill>
                <a:sysClr val="windowText" lastClr="000000"/>
              </a:solidFill>
              <a:latin typeface="Century Gothic" panose="020B0502020202020204" pitchFamily="34" charset="0"/>
              <a:ea typeface="+mn-ea"/>
              <a:cs typeface="+mn-cs"/>
            </a:rPr>
            <a:t>medidas a serem tomadas para mitigar os riscos identificados</a:t>
          </a:r>
          <a:r>
            <a:rPr lang="pt-BR" sz="1000" b="0" i="0" baseline="0">
              <a:solidFill>
                <a:sysClr val="windowText" lastClr="000000"/>
              </a:solidFill>
              <a:latin typeface="Century Gothic" panose="020B0502020202020204" pitchFamily="34" charset="0"/>
              <a:ea typeface="+mn-ea"/>
              <a:cs typeface="+mn-cs"/>
            </a:rPr>
            <a:t>.</a:t>
          </a:r>
        </a:p>
        <a:p>
          <a:pPr eaLnBrk="1" fontAlgn="auto" latinLnBrk="0" hangingPunct="1"/>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i="0" baseline="0">
              <a:solidFill>
                <a:sysClr val="windowText" lastClr="000000"/>
              </a:solidFill>
              <a:latin typeface="Century Gothic" panose="020B0502020202020204" pitchFamily="34" charset="0"/>
              <a:ea typeface="+mn-ea"/>
              <a:cs typeface="+mn-cs"/>
            </a:rPr>
            <a:t>O resultado da Análise de Risco é uma lista de medidas, a serem incluídas no </a:t>
          </a:r>
          <a:r>
            <a:rPr lang="pt-BR" sz="1000" b="1" i="0" baseline="0">
              <a:solidFill>
                <a:sysClr val="windowText" lastClr="000000"/>
              </a:solidFill>
              <a:latin typeface="Century Gothic" panose="020B0502020202020204" pitchFamily="34" charset="0"/>
              <a:ea typeface="+mn-ea"/>
              <a:cs typeface="+mn-cs"/>
            </a:rPr>
            <a:t>plano de gestão</a:t>
          </a:r>
          <a:r>
            <a:rPr lang="pt-BR" sz="1000" i="0" baseline="0">
              <a:solidFill>
                <a:sysClr val="windowText" lastClr="000000"/>
              </a:solidFill>
              <a:latin typeface="Century Gothic" panose="020B0502020202020204" pitchFamily="34" charset="0"/>
              <a:ea typeface="+mn-ea"/>
              <a:cs typeface="+mn-cs"/>
            </a:rPr>
            <a:t>.</a:t>
          </a:r>
          <a:r>
            <a:rPr lang="pt-BR" sz="1000" b="1" i="0" baseline="0">
              <a:solidFill>
                <a:sysClr val="windowText" lastClr="000000"/>
              </a:solidFill>
              <a:latin typeface="Century Gothic" panose="020B0502020202020204" pitchFamily="34" charset="0"/>
              <a:ea typeface="+mn-ea"/>
              <a:cs typeface="+mn-cs"/>
            </a:rPr>
            <a:t> </a:t>
          </a:r>
          <a:r>
            <a:rPr lang="pt-BR" sz="1000" baseline="0">
              <a:latin typeface="Century Gothic" panose="020B0502020202020204" pitchFamily="34" charset="0"/>
              <a:ea typeface="+mn-ea"/>
              <a:cs typeface="+mn-cs"/>
            </a:rPr>
            <a:t>Os resultados da Análise de Risco básica serão incluídos no plano de gestão para o primeiro ano e atualizado anualmente com base no 1. Progresso demonstrado através do monitoramento e 2.</a:t>
          </a:r>
          <a:r>
            <a:rPr lang="pt-BR" sz="1000" baseline="0">
              <a:solidFill>
                <a:schemeClr val="tx1"/>
              </a:solidFill>
              <a:latin typeface="Century Gothic" panose="020B0502020202020204" pitchFamily="34" charset="0"/>
              <a:ea typeface="+mn-ea"/>
              <a:cs typeface="+mn-cs"/>
            </a:rPr>
            <a:t>  Resultados atualizados quando a análise de risco é atualizada a cada 3 anos.  A análise de risco em profundidade orientará as medidas a serem tomadas do ano 1 em diante.</a:t>
          </a:r>
        </a:p>
        <a:p>
          <a:pPr eaLnBrk="1" fontAlgn="auto" latinLnBrk="0" hangingPunct="1"/>
          <a:endParaRPr/>
        </a:p>
        <a:p>
          <a:pPr eaLnBrk="1" fontAlgn="auto" latinLnBrk="0" hangingPunct="1"/>
          <a:r>
            <a:rPr lang="pt-BR" sz="1000" i="0" baseline="0">
              <a:solidFill>
                <a:sysClr val="windowText" lastClr="000000"/>
              </a:solidFill>
              <a:latin typeface="Century Gothic" panose="020B0502020202020204" pitchFamily="34" charset="0"/>
              <a:ea typeface="+mn-ea"/>
              <a:cs typeface="+mn-cs"/>
            </a:rPr>
            <a:t>A tomada de medidas de mitigação para cada risco identificado é </a:t>
          </a:r>
          <a:r>
            <a:rPr lang="pt-BR" sz="1000" b="1" i="0" baseline="0">
              <a:solidFill>
                <a:sysClr val="windowText" lastClr="000000"/>
              </a:solidFill>
              <a:latin typeface="Century Gothic" panose="020B0502020202020204" pitchFamily="34" charset="0"/>
              <a:ea typeface="+mn-ea"/>
              <a:cs typeface="+mn-cs"/>
            </a:rPr>
            <a:t>mandatória</a:t>
          </a:r>
          <a:r>
            <a:rPr lang="pt-BR" sz="1000" i="0" baseline="0">
              <a:solidFill>
                <a:sysClr val="windowText" lastClr="000000"/>
              </a:solidFill>
              <a:latin typeface="Century Gothic" panose="020B0502020202020204" pitchFamily="34" charset="0"/>
              <a:ea typeface="+mn-ea"/>
              <a:cs typeface="+mn-cs"/>
            </a:rPr>
            <a:t>.</a:t>
          </a:r>
          <a:r>
            <a:rPr lang="pt-BR" sz="1000" b="0" i="0" baseline="0">
              <a:solidFill>
                <a:sysClr val="windowText" lastClr="000000"/>
              </a:solidFill>
              <a:latin typeface="Century Gothic" panose="020B0502020202020204" pitchFamily="34" charset="0"/>
              <a:ea typeface="+mn-ea"/>
              <a:cs typeface="+mn-cs"/>
            </a:rPr>
            <a:t> A Rainforest Alliance fortemente recomenda as medidas de mitigação propostas, mas com a flexibilidade para outras medidas de mitigação, se estas forem consideradas mais efetivas no contexto específico do Detentor do Certificado. Se o Detentor de Certificado decidir tomar medidas diferentes, elas precisam ser justificadas e incluídas no plano de gestão da mesma forma.</a:t>
          </a:r>
        </a:p>
        <a:p>
          <a:pPr eaLnBrk="1" fontAlgn="auto" latinLnBrk="0" hangingPunct="1"/>
          <a:endParaRPr/>
        </a:p>
        <a:p>
          <a:pPr eaLnBrk="1" fontAlgn="auto" latinLnBrk="0" hangingPunct="1"/>
          <a:r>
            <a:rPr lang="pt-BR" sz="1000" i="0" baseline="0">
              <a:solidFill>
                <a:sysClr val="windowText" lastClr="000000"/>
              </a:solidFill>
              <a:latin typeface="Century Gothic" panose="020B0502020202020204" pitchFamily="34" charset="0"/>
              <a:ea typeface="+mn-ea"/>
              <a:cs typeface="+mn-cs"/>
            </a:rPr>
            <a:t>Os </a:t>
          </a:r>
          <a:r>
            <a:rPr lang="pt-BR" sz="1000" b="1" i="0" baseline="0">
              <a:solidFill>
                <a:sysClr val="windowText" lastClr="000000"/>
              </a:solidFill>
              <a:latin typeface="Century Gothic" panose="020B0502020202020204" pitchFamily="34" charset="0"/>
              <a:ea typeface="+mn-ea"/>
              <a:cs typeface="+mn-cs"/>
            </a:rPr>
            <a:t>auditores</a:t>
          </a:r>
          <a:r>
            <a:rPr lang="pt-BR" sz="1000" i="0" baseline="0">
              <a:solidFill>
                <a:sysClr val="windowText" lastClr="000000"/>
              </a:solidFill>
              <a:latin typeface="Century Gothic" panose="020B0502020202020204" pitchFamily="34" charset="0"/>
              <a:ea typeface="+mn-ea"/>
              <a:cs typeface="+mn-cs"/>
            </a:rPr>
            <a:t> verificarão se a Análise de Risco foi conduzida e se as medidas estão incluídas no plano de gestão, se sendo implementadas.</a:t>
          </a:r>
          <a:r>
            <a:rPr lang="pt-BR" sz="1000" b="0" i="0" baseline="0">
              <a:solidFill>
                <a:sysClr val="windowText" lastClr="000000"/>
              </a:solidFill>
              <a:latin typeface="Century Gothic" panose="020B0502020202020204" pitchFamily="34" charset="0"/>
              <a:ea typeface="+mn-ea"/>
              <a:cs typeface="+mn-cs"/>
            </a:rPr>
            <a:t> </a:t>
          </a:r>
        </a:p>
        <a:p>
          <a:pPr eaLnBrk="1" fontAlgn="auto" latinLnBrk="0" hangingPunct="1"/>
          <a:endParaRPr/>
        </a:p>
        <a:p>
          <a:pPr eaLnBrk="1" fontAlgn="auto" latinLnBrk="0" hangingPunct="1"/>
          <a:r>
            <a:rPr lang="pt-BR" sz="1000" i="0" baseline="0">
              <a:solidFill>
                <a:sysClr val="windowText" lastClr="000000"/>
              </a:solidFill>
              <a:latin typeface="Century Gothic" panose="020B0502020202020204" pitchFamily="34" charset="0"/>
              <a:ea typeface="+mn-ea"/>
              <a:cs typeface="+mn-cs"/>
            </a:rPr>
            <a:t>Os </a:t>
          </a:r>
          <a:r>
            <a:rPr lang="pt-BR" sz="1000" b="1" i="0" baseline="0">
              <a:solidFill>
                <a:sysClr val="windowText" lastClr="000000"/>
              </a:solidFill>
              <a:latin typeface="Century Gothic" panose="020B0502020202020204" pitchFamily="34" charset="0"/>
              <a:ea typeface="+mn-ea"/>
              <a:cs typeface="+mn-cs"/>
            </a:rPr>
            <a:t>dados</a:t>
          </a:r>
          <a:r>
            <a:rPr lang="pt-BR" sz="1000" i="0" baseline="0">
              <a:solidFill>
                <a:sysClr val="windowText" lastClr="000000"/>
              </a:solidFill>
              <a:latin typeface="Century Gothic" panose="020B0502020202020204" pitchFamily="34" charset="0"/>
              <a:ea typeface="+mn-ea"/>
              <a:cs typeface="+mn-cs"/>
            </a:rPr>
            <a:t> da análise de risco não serão compartilhados externamente pela Rainforest Alliance.</a:t>
          </a:r>
          <a:r>
            <a:rPr lang="pt-BR" sz="1000" b="0" i="0" baseline="0">
              <a:solidFill>
                <a:sysClr val="windowText" lastClr="000000"/>
              </a:solidFill>
              <a:latin typeface="Century Gothic" panose="020B0502020202020204" pitchFamily="34" charset="0"/>
              <a:ea typeface="+mn-ea"/>
              <a:cs typeface="+mn-cs"/>
            </a:rPr>
            <a:t> </a:t>
          </a:r>
          <a:r>
            <a:rPr lang="pt-BR" sz="1000" i="0" baseline="0">
              <a:latin typeface="Century Gothic" panose="020B0502020202020204" pitchFamily="34" charset="0"/>
              <a:ea typeface="+mn-ea"/>
              <a:cs typeface="+mn-cs"/>
            </a:rPr>
            <a:t>A Rainforest Alliance pode usar os dados da ferramenta de análise de risco em nível agregado que não identifique os Detentores de Certificado individualmente para propósitos de aprendizagem e para adaptação e melhoria da ferramenta, por exemplo para adicionar medidas recomendadas.</a:t>
          </a:r>
        </a:p>
        <a:p>
          <a:pPr fontAlgn="base"/>
          <a:endParaRPr/>
        </a:p>
        <a:p>
          <a:pPr fontAlgn="base"/>
          <a:endParaRPr/>
        </a:p>
        <a:p>
          <a:pPr fontAlgn="base"/>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33</xdr:col>
      <xdr:colOff>6350</xdr:colOff>
      <xdr:row>6</xdr:row>
      <xdr:rowOff>177800</xdr:rowOff>
    </xdr:to>
    <xdr:sp macro="" textlink="">
      <xdr:nvSpPr>
        <xdr:cNvPr id="2" name="Group Box 37" hidden="1">
          <a:extLst>
            <a:ext uri="{63B3BB69-23CF-44E3-9099-C40C66FF867C}">
              <a14:compatExt xmlns:a14="http://schemas.microsoft.com/office/drawing/2010/main" spid="_x0000_s2085"/>
            </a:ext>
            <a:ext uri="{FF2B5EF4-FFF2-40B4-BE49-F238E27FC236}">
              <a16:creationId xmlns:a16="http://schemas.microsoft.com/office/drawing/2014/main" id="{86A76B7C-F267-422E-A333-FC0BE7717821}"/>
            </a:ext>
            <a:ext uri="{147F2762-F138-4A5C-976F-8EAC2B608ADB}">
              <a16:predDERef xmlns:a16="http://schemas.microsoft.com/office/drawing/2014/main" pred="{00000000-0008-0000-0200-000024080000}"/>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3" name="Group Box 42" hidden="1">
          <a:extLst>
            <a:ext uri="{63B3BB69-23CF-44E3-9099-C40C66FF867C}">
              <a14:compatExt xmlns:a14="http://schemas.microsoft.com/office/drawing/2010/main" spid="_x0000_s2090"/>
            </a:ext>
            <a:ext uri="{FF2B5EF4-FFF2-40B4-BE49-F238E27FC236}">
              <a16:creationId xmlns:a16="http://schemas.microsoft.com/office/drawing/2014/main" id="{9D91A364-FAB1-434D-9A86-F0FC87BFCC08}"/>
            </a:ext>
            <a:ext uri="{147F2762-F138-4A5C-976F-8EAC2B608ADB}">
              <a16:predDERef xmlns:a16="http://schemas.microsoft.com/office/drawing/2014/main" pred="{86A76B7C-F267-422E-A333-FC0BE7717821}"/>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4" name="Option Button 51" hidden="1">
          <a:extLst>
            <a:ext uri="{63B3BB69-23CF-44E3-9099-C40C66FF867C}">
              <a14:compatExt xmlns:a14="http://schemas.microsoft.com/office/drawing/2010/main" spid="_x0000_s2099"/>
            </a:ext>
            <a:ext uri="{FF2B5EF4-FFF2-40B4-BE49-F238E27FC236}">
              <a16:creationId xmlns:a16="http://schemas.microsoft.com/office/drawing/2014/main" id="{B215CD7F-1766-4334-8C6F-EE965ED7E7C5}"/>
            </a:ext>
            <a:ext uri="{147F2762-F138-4A5C-976F-8EAC2B608ADB}">
              <a16:predDERef xmlns:a16="http://schemas.microsoft.com/office/drawing/2014/main" pred="{9D91A364-FAB1-434D-9A86-F0FC87BFCC0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5" name="Option Button 52" hidden="1">
          <a:extLst>
            <a:ext uri="{63B3BB69-23CF-44E3-9099-C40C66FF867C}">
              <a14:compatExt xmlns:a14="http://schemas.microsoft.com/office/drawing/2010/main" spid="_x0000_s2100"/>
            </a:ext>
            <a:ext uri="{FF2B5EF4-FFF2-40B4-BE49-F238E27FC236}">
              <a16:creationId xmlns:a16="http://schemas.microsoft.com/office/drawing/2014/main" id="{E1A2AC2C-0324-44BC-8F7B-D2A02AF6D68B}"/>
            </a:ext>
            <a:ext uri="{147F2762-F138-4A5C-976F-8EAC2B608ADB}">
              <a16:predDERef xmlns:a16="http://schemas.microsoft.com/office/drawing/2014/main" pred="{B215CD7F-1766-4334-8C6F-EE965ED7E7C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6" name="Option Button 53" hidden="1">
          <a:extLst>
            <a:ext uri="{63B3BB69-23CF-44E3-9099-C40C66FF867C}">
              <a14:compatExt xmlns:a14="http://schemas.microsoft.com/office/drawing/2010/main" spid="_x0000_s2101"/>
            </a:ext>
            <a:ext uri="{FF2B5EF4-FFF2-40B4-BE49-F238E27FC236}">
              <a16:creationId xmlns:a16="http://schemas.microsoft.com/office/drawing/2014/main" id="{913E1879-6D5D-4427-B79E-AAB04D14D2EF}"/>
            </a:ext>
            <a:ext uri="{147F2762-F138-4A5C-976F-8EAC2B608ADB}">
              <a16:predDERef xmlns:a16="http://schemas.microsoft.com/office/drawing/2014/main" pred="{E1A2AC2C-0324-44BC-8F7B-D2A02AF6D68B}"/>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7" name="Option Button 54" hidden="1">
          <a:extLst>
            <a:ext uri="{63B3BB69-23CF-44E3-9099-C40C66FF867C}">
              <a14:compatExt xmlns:a14="http://schemas.microsoft.com/office/drawing/2010/main" spid="_x0000_s2102"/>
            </a:ext>
            <a:ext uri="{FF2B5EF4-FFF2-40B4-BE49-F238E27FC236}">
              <a16:creationId xmlns:a16="http://schemas.microsoft.com/office/drawing/2014/main" id="{1AD26929-CA2B-4C6A-BB8B-DB840F73B6E3}"/>
            </a:ext>
            <a:ext uri="{147F2762-F138-4A5C-976F-8EAC2B608ADB}">
              <a16:predDERef xmlns:a16="http://schemas.microsoft.com/office/drawing/2014/main" pred="{913E1879-6D5D-4427-B79E-AAB04D14D2E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8" name="Option Button 59" hidden="1">
          <a:extLst>
            <a:ext uri="{63B3BB69-23CF-44E3-9099-C40C66FF867C}">
              <a14:compatExt xmlns:a14="http://schemas.microsoft.com/office/drawing/2010/main" spid="_x0000_s2107"/>
            </a:ext>
            <a:ext uri="{FF2B5EF4-FFF2-40B4-BE49-F238E27FC236}">
              <a16:creationId xmlns:a16="http://schemas.microsoft.com/office/drawing/2014/main" id="{BDEE6BE6-DCD0-4362-AD6F-79B35C38856D}"/>
            </a:ext>
            <a:ext uri="{147F2762-F138-4A5C-976F-8EAC2B608ADB}">
              <a16:predDERef xmlns:a16="http://schemas.microsoft.com/office/drawing/2014/main" pred="{1AD26929-CA2B-4C6A-BB8B-DB840F73B6E3}"/>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9" name="Option Button 60" hidden="1">
          <a:extLst>
            <a:ext uri="{63B3BB69-23CF-44E3-9099-C40C66FF867C}">
              <a14:compatExt xmlns:a14="http://schemas.microsoft.com/office/drawing/2010/main" spid="_x0000_s2108"/>
            </a:ext>
            <a:ext uri="{FF2B5EF4-FFF2-40B4-BE49-F238E27FC236}">
              <a16:creationId xmlns:a16="http://schemas.microsoft.com/office/drawing/2014/main" id="{529BA80F-BABA-4871-88FB-F2B1863D6CE2}"/>
            </a:ext>
            <a:ext uri="{147F2762-F138-4A5C-976F-8EAC2B608ADB}">
              <a16:predDERef xmlns:a16="http://schemas.microsoft.com/office/drawing/2014/main" pred="{BDEE6BE6-DCD0-4362-AD6F-79B35C38856D}"/>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0" name="Option Button 61" hidden="1">
          <a:extLst>
            <a:ext uri="{63B3BB69-23CF-44E3-9099-C40C66FF867C}">
              <a14:compatExt xmlns:a14="http://schemas.microsoft.com/office/drawing/2010/main" spid="_x0000_s2109"/>
            </a:ext>
            <a:ext uri="{FF2B5EF4-FFF2-40B4-BE49-F238E27FC236}">
              <a16:creationId xmlns:a16="http://schemas.microsoft.com/office/drawing/2014/main" id="{D86556EC-0FA9-4D77-9B32-8BEFBBA97FB9}"/>
            </a:ext>
            <a:ext uri="{147F2762-F138-4A5C-976F-8EAC2B608ADB}">
              <a16:predDERef xmlns:a16="http://schemas.microsoft.com/office/drawing/2014/main" pred="{529BA80F-BABA-4871-88FB-F2B1863D6CE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1" name="Option Button 62" hidden="1">
          <a:extLst>
            <a:ext uri="{63B3BB69-23CF-44E3-9099-C40C66FF867C}">
              <a14:compatExt xmlns:a14="http://schemas.microsoft.com/office/drawing/2010/main" spid="_x0000_s2110"/>
            </a:ext>
            <a:ext uri="{FF2B5EF4-FFF2-40B4-BE49-F238E27FC236}">
              <a16:creationId xmlns:a16="http://schemas.microsoft.com/office/drawing/2014/main" id="{E7BC57DE-9C1B-443C-887D-5A87F04E6EE9}"/>
            </a:ext>
            <a:ext uri="{147F2762-F138-4A5C-976F-8EAC2B608ADB}">
              <a16:predDERef xmlns:a16="http://schemas.microsoft.com/office/drawing/2014/main" pred="{D86556EC-0FA9-4D77-9B32-8BEFBBA97FB9}"/>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2" name="Group Box 37" hidden="1">
          <a:extLst>
            <a:ext uri="{63B3BB69-23CF-44E3-9099-C40C66FF867C}">
              <a14:compatExt xmlns:a14="http://schemas.microsoft.com/office/drawing/2010/main" spid="_x0000_s2085"/>
            </a:ext>
            <a:ext uri="{FF2B5EF4-FFF2-40B4-BE49-F238E27FC236}">
              <a16:creationId xmlns:a16="http://schemas.microsoft.com/office/drawing/2014/main" id="{3C7EB420-0F81-406E-AA6C-DF17E1BD6125}"/>
            </a:ext>
            <a:ext uri="{147F2762-F138-4A5C-976F-8EAC2B608ADB}">
              <a16:predDERef xmlns:a16="http://schemas.microsoft.com/office/drawing/2014/main" pred="{E7BC57DE-9C1B-443C-887D-5A87F04E6EE9}"/>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3" name="Group Box 42" hidden="1">
          <a:extLst>
            <a:ext uri="{63B3BB69-23CF-44E3-9099-C40C66FF867C}">
              <a14:compatExt xmlns:a14="http://schemas.microsoft.com/office/drawing/2010/main" spid="_x0000_s2090"/>
            </a:ext>
            <a:ext uri="{FF2B5EF4-FFF2-40B4-BE49-F238E27FC236}">
              <a16:creationId xmlns:a16="http://schemas.microsoft.com/office/drawing/2014/main" id="{5D510BF0-83DC-4BE8-94C6-AF4E4230F5F5}"/>
            </a:ext>
            <a:ext uri="{147F2762-F138-4A5C-976F-8EAC2B608ADB}">
              <a16:predDERef xmlns:a16="http://schemas.microsoft.com/office/drawing/2014/main" pred="{3C7EB420-0F81-406E-AA6C-DF17E1BD6125}"/>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4" name="Option Button 51" hidden="1">
          <a:extLst>
            <a:ext uri="{63B3BB69-23CF-44E3-9099-C40C66FF867C}">
              <a14:compatExt xmlns:a14="http://schemas.microsoft.com/office/drawing/2010/main" spid="_x0000_s2099"/>
            </a:ext>
            <a:ext uri="{FF2B5EF4-FFF2-40B4-BE49-F238E27FC236}">
              <a16:creationId xmlns:a16="http://schemas.microsoft.com/office/drawing/2014/main" id="{B8CC3D6E-5290-4418-9FFC-F6EEABDC0382}"/>
            </a:ext>
            <a:ext uri="{147F2762-F138-4A5C-976F-8EAC2B608ADB}">
              <a16:predDERef xmlns:a16="http://schemas.microsoft.com/office/drawing/2014/main" pred="{5D510BF0-83DC-4BE8-94C6-AF4E4230F5F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5" name="Option Button 52" hidden="1">
          <a:extLst>
            <a:ext uri="{63B3BB69-23CF-44E3-9099-C40C66FF867C}">
              <a14:compatExt xmlns:a14="http://schemas.microsoft.com/office/drawing/2010/main" spid="_x0000_s2100"/>
            </a:ext>
            <a:ext uri="{FF2B5EF4-FFF2-40B4-BE49-F238E27FC236}">
              <a16:creationId xmlns:a16="http://schemas.microsoft.com/office/drawing/2014/main" id="{EC7DF95E-402A-453E-B26E-D97B1D092968}"/>
            </a:ext>
            <a:ext uri="{147F2762-F138-4A5C-976F-8EAC2B608ADB}">
              <a16:predDERef xmlns:a16="http://schemas.microsoft.com/office/drawing/2014/main" pred="{B8CC3D6E-5290-4418-9FFC-F6EEABDC038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6" name="Option Button 53" hidden="1">
          <a:extLst>
            <a:ext uri="{63B3BB69-23CF-44E3-9099-C40C66FF867C}">
              <a14:compatExt xmlns:a14="http://schemas.microsoft.com/office/drawing/2010/main" spid="_x0000_s2101"/>
            </a:ext>
            <a:ext uri="{FF2B5EF4-FFF2-40B4-BE49-F238E27FC236}">
              <a16:creationId xmlns:a16="http://schemas.microsoft.com/office/drawing/2014/main" id="{5DD9AA35-BC46-495B-B656-5A7652A35F36}"/>
            </a:ext>
            <a:ext uri="{147F2762-F138-4A5C-976F-8EAC2B608ADB}">
              <a16:predDERef xmlns:a16="http://schemas.microsoft.com/office/drawing/2014/main" pred="{EC7DF95E-402A-453E-B26E-D97B1D09296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7" name="Option Button 54" hidden="1">
          <a:extLst>
            <a:ext uri="{63B3BB69-23CF-44E3-9099-C40C66FF867C}">
              <a14:compatExt xmlns:a14="http://schemas.microsoft.com/office/drawing/2010/main" spid="_x0000_s2102"/>
            </a:ext>
            <a:ext uri="{FF2B5EF4-FFF2-40B4-BE49-F238E27FC236}">
              <a16:creationId xmlns:a16="http://schemas.microsoft.com/office/drawing/2014/main" id="{F684A365-7B1E-42A2-8C58-9184BE9A5802}"/>
            </a:ext>
            <a:ext uri="{147F2762-F138-4A5C-976F-8EAC2B608ADB}">
              <a16:predDERef xmlns:a16="http://schemas.microsoft.com/office/drawing/2014/main" pred="{5DD9AA35-BC46-495B-B656-5A7652A35F36}"/>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8" name="Option Button 59" hidden="1">
          <a:extLst>
            <a:ext uri="{63B3BB69-23CF-44E3-9099-C40C66FF867C}">
              <a14:compatExt xmlns:a14="http://schemas.microsoft.com/office/drawing/2010/main" spid="_x0000_s2107"/>
            </a:ext>
            <a:ext uri="{FF2B5EF4-FFF2-40B4-BE49-F238E27FC236}">
              <a16:creationId xmlns:a16="http://schemas.microsoft.com/office/drawing/2014/main" id="{02848A43-B8FB-4337-BF77-968FBE418CCF}"/>
            </a:ext>
            <a:ext uri="{147F2762-F138-4A5C-976F-8EAC2B608ADB}">
              <a16:predDERef xmlns:a16="http://schemas.microsoft.com/office/drawing/2014/main" pred="{F684A365-7B1E-42A2-8C58-9184BE9A580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9" name="Option Button 60" hidden="1">
          <a:extLst>
            <a:ext uri="{63B3BB69-23CF-44E3-9099-C40C66FF867C}">
              <a14:compatExt xmlns:a14="http://schemas.microsoft.com/office/drawing/2010/main" spid="_x0000_s2108"/>
            </a:ext>
            <a:ext uri="{FF2B5EF4-FFF2-40B4-BE49-F238E27FC236}">
              <a16:creationId xmlns:a16="http://schemas.microsoft.com/office/drawing/2014/main" id="{67195904-95A1-4411-9F8C-9F43E3D059CA}"/>
            </a:ext>
            <a:ext uri="{147F2762-F138-4A5C-976F-8EAC2B608ADB}">
              <a16:predDERef xmlns:a16="http://schemas.microsoft.com/office/drawing/2014/main" pred="{02848A43-B8FB-4337-BF77-968FBE418CC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0" name="Option Button 61" hidden="1">
          <a:extLst>
            <a:ext uri="{63B3BB69-23CF-44E3-9099-C40C66FF867C}">
              <a14:compatExt xmlns:a14="http://schemas.microsoft.com/office/drawing/2010/main" spid="_x0000_s2109"/>
            </a:ext>
            <a:ext uri="{FF2B5EF4-FFF2-40B4-BE49-F238E27FC236}">
              <a16:creationId xmlns:a16="http://schemas.microsoft.com/office/drawing/2014/main" id="{19242683-BA86-4981-98E8-7D2CAFE311FC}"/>
            </a:ext>
            <a:ext uri="{147F2762-F138-4A5C-976F-8EAC2B608ADB}">
              <a16:predDERef xmlns:a16="http://schemas.microsoft.com/office/drawing/2014/main" pred="{67195904-95A1-4411-9F8C-9F43E3D059CA}"/>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1" name="Option Button 62" hidden="1">
          <a:extLst>
            <a:ext uri="{63B3BB69-23CF-44E3-9099-C40C66FF867C}">
              <a14:compatExt xmlns:a14="http://schemas.microsoft.com/office/drawing/2010/main" spid="_x0000_s2110"/>
            </a:ext>
            <a:ext uri="{FF2B5EF4-FFF2-40B4-BE49-F238E27FC236}">
              <a16:creationId xmlns:a16="http://schemas.microsoft.com/office/drawing/2014/main" id="{5DCF7D84-F6FD-463B-BEB5-BF2CEBCFA82C}"/>
            </a:ext>
            <a:ext uri="{147F2762-F138-4A5C-976F-8EAC2B608ADB}">
              <a16:predDERef xmlns:a16="http://schemas.microsoft.com/office/drawing/2014/main" pred="{19242683-BA86-4981-98E8-7D2CAFE311FC}"/>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57150</xdr:colOff>
      <xdr:row>9</xdr:row>
      <xdr:rowOff>28575</xdr:rowOff>
    </xdr:from>
    <xdr:to>
      <xdr:col>12</xdr:col>
      <xdr:colOff>19050</xdr:colOff>
      <xdr:row>11</xdr:row>
      <xdr:rowOff>28575</xdr:rowOff>
    </xdr:to>
    <xdr:sp macro="" textlink="">
      <xdr:nvSpPr>
        <xdr:cNvPr id="10241" name="Group Box 1" hidden="1">
          <a:extLst>
            <a:ext uri="{63B3BB69-23CF-44E3-9099-C40C66FF867C}">
              <a14:compatExt xmlns:a14="http://schemas.microsoft.com/office/drawing/2010/main" spid="_x0000_s10241"/>
            </a:ext>
            <a:ext uri="{FF2B5EF4-FFF2-40B4-BE49-F238E27FC236}">
              <a16:creationId xmlns:a16="http://schemas.microsoft.com/office/drawing/2014/main" id="{3B1F81D5-52A9-477B-8B5F-636083B8CC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8</xdr:row>
      <xdr:rowOff>0</xdr:rowOff>
    </xdr:from>
    <xdr:to>
      <xdr:col>8</xdr:col>
      <xdr:colOff>2609850</xdr:colOff>
      <xdr:row>8</xdr:row>
      <xdr:rowOff>0</xdr:rowOff>
    </xdr:to>
    <xdr:sp macro="" textlink="">
      <xdr:nvSpPr>
        <xdr:cNvPr id="10242" name="Option Button 2" hidden="1">
          <a:extLst>
            <a:ext uri="{63B3BB69-23CF-44E3-9099-C40C66FF867C}">
              <a14:compatExt xmlns:a14="http://schemas.microsoft.com/office/drawing/2010/main" spid="_x0000_s10242"/>
            </a:ext>
            <a:ext uri="{FF2B5EF4-FFF2-40B4-BE49-F238E27FC236}">
              <a16:creationId xmlns:a16="http://schemas.microsoft.com/office/drawing/2014/main" id="{572AF643-F6B3-4ECC-A30F-7EF8884C73F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8</xdr:row>
      <xdr:rowOff>0</xdr:rowOff>
    </xdr:from>
    <xdr:to>
      <xdr:col>9</xdr:col>
      <xdr:colOff>2667000</xdr:colOff>
      <xdr:row>8</xdr:row>
      <xdr:rowOff>0</xdr:rowOff>
    </xdr:to>
    <xdr:sp macro="" textlink="">
      <xdr:nvSpPr>
        <xdr:cNvPr id="10243" name="Option Button 3" hidden="1">
          <a:extLst>
            <a:ext uri="{63B3BB69-23CF-44E3-9099-C40C66FF867C}">
              <a14:compatExt xmlns:a14="http://schemas.microsoft.com/office/drawing/2010/main" spid="_x0000_s10243"/>
            </a:ext>
            <a:ext uri="{FF2B5EF4-FFF2-40B4-BE49-F238E27FC236}">
              <a16:creationId xmlns:a16="http://schemas.microsoft.com/office/drawing/2014/main" id="{D05C6233-C386-43BE-A1F8-AD6EAB1CFFC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8</xdr:row>
      <xdr:rowOff>0</xdr:rowOff>
    </xdr:from>
    <xdr:to>
      <xdr:col>10</xdr:col>
      <xdr:colOff>2609850</xdr:colOff>
      <xdr:row>8</xdr:row>
      <xdr:rowOff>0</xdr:rowOff>
    </xdr:to>
    <xdr:sp macro="" textlink="">
      <xdr:nvSpPr>
        <xdr:cNvPr id="10244" name="Option Button 4" hidden="1">
          <a:extLst>
            <a:ext uri="{63B3BB69-23CF-44E3-9099-C40C66FF867C}">
              <a14:compatExt xmlns:a14="http://schemas.microsoft.com/office/drawing/2010/main" spid="_x0000_s10244"/>
            </a:ext>
            <a:ext uri="{FF2B5EF4-FFF2-40B4-BE49-F238E27FC236}">
              <a16:creationId xmlns:a16="http://schemas.microsoft.com/office/drawing/2014/main" id="{BDC580CF-3A28-4CA2-8987-22AECECB46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8</xdr:row>
      <xdr:rowOff>0</xdr:rowOff>
    </xdr:from>
    <xdr:to>
      <xdr:col>11</xdr:col>
      <xdr:colOff>2686050</xdr:colOff>
      <xdr:row>8</xdr:row>
      <xdr:rowOff>0</xdr:rowOff>
    </xdr:to>
    <xdr:sp macro="" textlink="">
      <xdr:nvSpPr>
        <xdr:cNvPr id="10245" name="Option Button 5" hidden="1">
          <a:extLst>
            <a:ext uri="{63B3BB69-23CF-44E3-9099-C40C66FF867C}">
              <a14:compatExt xmlns:a14="http://schemas.microsoft.com/office/drawing/2010/main" spid="_x0000_s10245"/>
            </a:ext>
            <a:ext uri="{FF2B5EF4-FFF2-40B4-BE49-F238E27FC236}">
              <a16:creationId xmlns:a16="http://schemas.microsoft.com/office/drawing/2014/main" id="{4F2F5FCF-4C60-4A02-BADE-BEB3BC0EA5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6" name="Group Box 6" hidden="1">
          <a:extLst>
            <a:ext uri="{63B3BB69-23CF-44E3-9099-C40C66FF867C}">
              <a14:compatExt xmlns:a14="http://schemas.microsoft.com/office/drawing/2010/main" spid="_x0000_s10246"/>
            </a:ext>
            <a:ext uri="{FF2B5EF4-FFF2-40B4-BE49-F238E27FC236}">
              <a16:creationId xmlns:a16="http://schemas.microsoft.com/office/drawing/2014/main" id="{9086D6C4-5ED6-44B5-9A28-63D513FF42C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7" name="Group Box 7" hidden="1">
          <a:extLst>
            <a:ext uri="{63B3BB69-23CF-44E3-9099-C40C66FF867C}">
              <a14:compatExt xmlns:a14="http://schemas.microsoft.com/office/drawing/2010/main" spid="_x0000_s10247"/>
            </a:ext>
            <a:ext uri="{FF2B5EF4-FFF2-40B4-BE49-F238E27FC236}">
              <a16:creationId xmlns:a16="http://schemas.microsoft.com/office/drawing/2014/main" id="{CBAE9903-95C9-4600-A689-5CD702A0135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48" name="Option Button 8" hidden="1">
          <a:extLst>
            <a:ext uri="{63B3BB69-23CF-44E3-9099-C40C66FF867C}">
              <a14:compatExt xmlns:a14="http://schemas.microsoft.com/office/drawing/2010/main" spid="_x0000_s10248"/>
            </a:ext>
            <a:ext uri="{FF2B5EF4-FFF2-40B4-BE49-F238E27FC236}">
              <a16:creationId xmlns:a16="http://schemas.microsoft.com/office/drawing/2014/main" id="{0BB9B81B-E7F8-4747-8A97-B9EC181F34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49" name="Option Button 9" hidden="1">
          <a:extLst>
            <a:ext uri="{63B3BB69-23CF-44E3-9099-C40C66FF867C}">
              <a14:compatExt xmlns:a14="http://schemas.microsoft.com/office/drawing/2010/main" spid="_x0000_s10249"/>
            </a:ext>
            <a:ext uri="{FF2B5EF4-FFF2-40B4-BE49-F238E27FC236}">
              <a16:creationId xmlns:a16="http://schemas.microsoft.com/office/drawing/2014/main" id="{5A881404-17E1-46E7-9B7D-BFED560751B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0" name="Option Button 10" hidden="1">
          <a:extLst>
            <a:ext uri="{63B3BB69-23CF-44E3-9099-C40C66FF867C}">
              <a14:compatExt xmlns:a14="http://schemas.microsoft.com/office/drawing/2010/main" spid="_x0000_s10250"/>
            </a:ext>
            <a:ext uri="{FF2B5EF4-FFF2-40B4-BE49-F238E27FC236}">
              <a16:creationId xmlns:a16="http://schemas.microsoft.com/office/drawing/2014/main" id="{076FE8BC-C102-4237-8DB6-1F64D58CD4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1" name="Option Button 11" hidden="1">
          <a:extLst>
            <a:ext uri="{63B3BB69-23CF-44E3-9099-C40C66FF867C}">
              <a14:compatExt xmlns:a14="http://schemas.microsoft.com/office/drawing/2010/main" spid="_x0000_s10251"/>
            </a:ext>
            <a:ext uri="{FF2B5EF4-FFF2-40B4-BE49-F238E27FC236}">
              <a16:creationId xmlns:a16="http://schemas.microsoft.com/office/drawing/2014/main" id="{98258075-F204-4C7F-A063-BA7ECB71AC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52" name="Option Button 12" hidden="1">
          <a:extLst>
            <a:ext uri="{63B3BB69-23CF-44E3-9099-C40C66FF867C}">
              <a14:compatExt xmlns:a14="http://schemas.microsoft.com/office/drawing/2010/main" spid="_x0000_s10252"/>
            </a:ext>
            <a:ext uri="{FF2B5EF4-FFF2-40B4-BE49-F238E27FC236}">
              <a16:creationId xmlns:a16="http://schemas.microsoft.com/office/drawing/2014/main" id="{3A1F91D5-FEC2-4582-9850-21C7C8289F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53" name="Option Button 13" hidden="1">
          <a:extLst>
            <a:ext uri="{63B3BB69-23CF-44E3-9099-C40C66FF867C}">
              <a14:compatExt xmlns:a14="http://schemas.microsoft.com/office/drawing/2010/main" spid="_x0000_s10253"/>
            </a:ext>
            <a:ext uri="{FF2B5EF4-FFF2-40B4-BE49-F238E27FC236}">
              <a16:creationId xmlns:a16="http://schemas.microsoft.com/office/drawing/2014/main" id="{734ED024-E2C1-4A88-B914-94ADAF2D2A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4" name="Option Button 14" hidden="1">
          <a:extLst>
            <a:ext uri="{63B3BB69-23CF-44E3-9099-C40C66FF867C}">
              <a14:compatExt xmlns:a14="http://schemas.microsoft.com/office/drawing/2010/main" spid="_x0000_s10254"/>
            </a:ext>
            <a:ext uri="{FF2B5EF4-FFF2-40B4-BE49-F238E27FC236}">
              <a16:creationId xmlns:a16="http://schemas.microsoft.com/office/drawing/2014/main" id="{B9BC7A4B-6D53-44A6-AB48-56459ABD8ED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5" name="Option Button 15" hidden="1">
          <a:extLst>
            <a:ext uri="{63B3BB69-23CF-44E3-9099-C40C66FF867C}">
              <a14:compatExt xmlns:a14="http://schemas.microsoft.com/office/drawing/2010/main" spid="_x0000_s10255"/>
            </a:ext>
            <a:ext uri="{FF2B5EF4-FFF2-40B4-BE49-F238E27FC236}">
              <a16:creationId xmlns:a16="http://schemas.microsoft.com/office/drawing/2014/main" id="{D71DC188-5B47-4421-BE4F-064F6C467D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14</xdr:row>
      <xdr:rowOff>0</xdr:rowOff>
    </xdr:from>
    <xdr:to>
      <xdr:col>12</xdr:col>
      <xdr:colOff>19050</xdr:colOff>
      <xdr:row>16</xdr:row>
      <xdr:rowOff>0</xdr:rowOff>
    </xdr:to>
    <xdr:sp macro="" textlink="">
      <xdr:nvSpPr>
        <xdr:cNvPr id="10256" name="Group Box 16" hidden="1">
          <a:extLst>
            <a:ext uri="{63B3BB69-23CF-44E3-9099-C40C66FF867C}">
              <a14:compatExt xmlns:a14="http://schemas.microsoft.com/office/drawing/2010/main" spid="_x0000_s10256"/>
            </a:ext>
            <a:ext uri="{FF2B5EF4-FFF2-40B4-BE49-F238E27FC236}">
              <a16:creationId xmlns:a16="http://schemas.microsoft.com/office/drawing/2014/main" id="{7C9A492A-5F19-41C7-986A-A632A6DA65A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14</xdr:row>
      <xdr:rowOff>0</xdr:rowOff>
    </xdr:from>
    <xdr:to>
      <xdr:col>8</xdr:col>
      <xdr:colOff>2609850</xdr:colOff>
      <xdr:row>15</xdr:row>
      <xdr:rowOff>19050</xdr:rowOff>
    </xdr:to>
    <xdr:sp macro="" textlink="">
      <xdr:nvSpPr>
        <xdr:cNvPr id="10257" name="Option Button 17" hidden="1">
          <a:extLst>
            <a:ext uri="{63B3BB69-23CF-44E3-9099-C40C66FF867C}">
              <a14:compatExt xmlns:a14="http://schemas.microsoft.com/office/drawing/2010/main" spid="_x0000_s10257"/>
            </a:ext>
            <a:ext uri="{FF2B5EF4-FFF2-40B4-BE49-F238E27FC236}">
              <a16:creationId xmlns:a16="http://schemas.microsoft.com/office/drawing/2014/main" id="{6FC81041-632B-4D44-A691-22310AA9EBB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14</xdr:row>
      <xdr:rowOff>0</xdr:rowOff>
    </xdr:from>
    <xdr:to>
      <xdr:col>9</xdr:col>
      <xdr:colOff>2667000</xdr:colOff>
      <xdr:row>15</xdr:row>
      <xdr:rowOff>19050</xdr:rowOff>
    </xdr:to>
    <xdr:sp macro="" textlink="">
      <xdr:nvSpPr>
        <xdr:cNvPr id="10258" name="Option Button 18" hidden="1">
          <a:extLst>
            <a:ext uri="{63B3BB69-23CF-44E3-9099-C40C66FF867C}">
              <a14:compatExt xmlns:a14="http://schemas.microsoft.com/office/drawing/2010/main" spid="_x0000_s10258"/>
            </a:ext>
            <a:ext uri="{FF2B5EF4-FFF2-40B4-BE49-F238E27FC236}">
              <a16:creationId xmlns:a16="http://schemas.microsoft.com/office/drawing/2014/main" id="{DEAF7F15-6457-4D04-BD7D-27478B1453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14</xdr:row>
      <xdr:rowOff>0</xdr:rowOff>
    </xdr:from>
    <xdr:to>
      <xdr:col>10</xdr:col>
      <xdr:colOff>2609850</xdr:colOff>
      <xdr:row>15</xdr:row>
      <xdr:rowOff>19050</xdr:rowOff>
    </xdr:to>
    <xdr:sp macro="" textlink="">
      <xdr:nvSpPr>
        <xdr:cNvPr id="10259" name="Option Button 19" hidden="1">
          <a:extLst>
            <a:ext uri="{63B3BB69-23CF-44E3-9099-C40C66FF867C}">
              <a14:compatExt xmlns:a14="http://schemas.microsoft.com/office/drawing/2010/main" spid="_x0000_s10259"/>
            </a:ext>
            <a:ext uri="{FF2B5EF4-FFF2-40B4-BE49-F238E27FC236}">
              <a16:creationId xmlns:a16="http://schemas.microsoft.com/office/drawing/2014/main" id="{70195AAD-9A37-4DC3-BF70-8EDB4926FD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14</xdr:row>
      <xdr:rowOff>0</xdr:rowOff>
    </xdr:from>
    <xdr:to>
      <xdr:col>11</xdr:col>
      <xdr:colOff>2686050</xdr:colOff>
      <xdr:row>15</xdr:row>
      <xdr:rowOff>19050</xdr:rowOff>
    </xdr:to>
    <xdr:sp macro="" textlink="">
      <xdr:nvSpPr>
        <xdr:cNvPr id="10260" name="Option Button 20" hidden="1">
          <a:extLst>
            <a:ext uri="{63B3BB69-23CF-44E3-9099-C40C66FF867C}">
              <a14:compatExt xmlns:a14="http://schemas.microsoft.com/office/drawing/2010/main" spid="_x0000_s10260"/>
            </a:ext>
            <a:ext uri="{FF2B5EF4-FFF2-40B4-BE49-F238E27FC236}">
              <a16:creationId xmlns:a16="http://schemas.microsoft.com/office/drawing/2014/main" id="{23E53A7D-9C6A-4ABA-99FF-0A3133457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17</xdr:row>
      <xdr:rowOff>28575</xdr:rowOff>
    </xdr:from>
    <xdr:to>
      <xdr:col>12</xdr:col>
      <xdr:colOff>19050</xdr:colOff>
      <xdr:row>19</xdr:row>
      <xdr:rowOff>28575</xdr:rowOff>
    </xdr:to>
    <xdr:sp macro="" textlink="">
      <xdr:nvSpPr>
        <xdr:cNvPr id="10261" name="Group Box 21" hidden="1">
          <a:extLst>
            <a:ext uri="{63B3BB69-23CF-44E3-9099-C40C66FF867C}">
              <a14:compatExt xmlns:a14="http://schemas.microsoft.com/office/drawing/2010/main" spid="_x0000_s10261"/>
            </a:ext>
            <a:ext uri="{FF2B5EF4-FFF2-40B4-BE49-F238E27FC236}">
              <a16:creationId xmlns:a16="http://schemas.microsoft.com/office/drawing/2014/main" id="{EF44DA85-334A-4185-9A4F-64649E73362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17</xdr:row>
      <xdr:rowOff>104775</xdr:rowOff>
    </xdr:from>
    <xdr:to>
      <xdr:col>8</xdr:col>
      <xdr:colOff>2609850</xdr:colOff>
      <xdr:row>18</xdr:row>
      <xdr:rowOff>123825</xdr:rowOff>
    </xdr:to>
    <xdr:sp macro="" textlink="">
      <xdr:nvSpPr>
        <xdr:cNvPr id="10262" name="Option Button 22" hidden="1">
          <a:extLst>
            <a:ext uri="{63B3BB69-23CF-44E3-9099-C40C66FF867C}">
              <a14:compatExt xmlns:a14="http://schemas.microsoft.com/office/drawing/2010/main" spid="_x0000_s10262"/>
            </a:ext>
            <a:ext uri="{FF2B5EF4-FFF2-40B4-BE49-F238E27FC236}">
              <a16:creationId xmlns:a16="http://schemas.microsoft.com/office/drawing/2014/main" id="{B451F844-2113-4FE1-8DDF-F0699261F4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17</xdr:row>
      <xdr:rowOff>104775</xdr:rowOff>
    </xdr:from>
    <xdr:to>
      <xdr:col>9</xdr:col>
      <xdr:colOff>2667000</xdr:colOff>
      <xdr:row>18</xdr:row>
      <xdr:rowOff>123825</xdr:rowOff>
    </xdr:to>
    <xdr:sp macro="" textlink="">
      <xdr:nvSpPr>
        <xdr:cNvPr id="10263" name="Option Button 23" hidden="1">
          <a:extLst>
            <a:ext uri="{63B3BB69-23CF-44E3-9099-C40C66FF867C}">
              <a14:compatExt xmlns:a14="http://schemas.microsoft.com/office/drawing/2010/main" spid="_x0000_s10263"/>
            </a:ext>
            <a:ext uri="{FF2B5EF4-FFF2-40B4-BE49-F238E27FC236}">
              <a16:creationId xmlns:a16="http://schemas.microsoft.com/office/drawing/2014/main" id="{12B0894B-E12E-41F6-BD91-E0DAB866234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17</xdr:row>
      <xdr:rowOff>104775</xdr:rowOff>
    </xdr:from>
    <xdr:to>
      <xdr:col>10</xdr:col>
      <xdr:colOff>2609850</xdr:colOff>
      <xdr:row>18</xdr:row>
      <xdr:rowOff>123825</xdr:rowOff>
    </xdr:to>
    <xdr:sp macro="" textlink="">
      <xdr:nvSpPr>
        <xdr:cNvPr id="10264" name="Option Button 24" hidden="1">
          <a:extLst>
            <a:ext uri="{63B3BB69-23CF-44E3-9099-C40C66FF867C}">
              <a14:compatExt xmlns:a14="http://schemas.microsoft.com/office/drawing/2010/main" spid="_x0000_s10264"/>
            </a:ext>
            <a:ext uri="{FF2B5EF4-FFF2-40B4-BE49-F238E27FC236}">
              <a16:creationId xmlns:a16="http://schemas.microsoft.com/office/drawing/2014/main" id="{5224CA33-73CC-46F6-B396-DBD8C5C19B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17</xdr:row>
      <xdr:rowOff>104775</xdr:rowOff>
    </xdr:from>
    <xdr:to>
      <xdr:col>11</xdr:col>
      <xdr:colOff>2686050</xdr:colOff>
      <xdr:row>18</xdr:row>
      <xdr:rowOff>123825</xdr:rowOff>
    </xdr:to>
    <xdr:sp macro="" textlink="">
      <xdr:nvSpPr>
        <xdr:cNvPr id="10265" name="Option Button 25" hidden="1">
          <a:extLst>
            <a:ext uri="{63B3BB69-23CF-44E3-9099-C40C66FF867C}">
              <a14:compatExt xmlns:a14="http://schemas.microsoft.com/office/drawing/2010/main" spid="_x0000_s10265"/>
            </a:ext>
            <a:ext uri="{FF2B5EF4-FFF2-40B4-BE49-F238E27FC236}">
              <a16:creationId xmlns:a16="http://schemas.microsoft.com/office/drawing/2014/main" id="{E8569144-511A-4166-826D-FD667B871D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23</xdr:row>
      <xdr:rowOff>0</xdr:rowOff>
    </xdr:from>
    <xdr:to>
      <xdr:col>12</xdr:col>
      <xdr:colOff>19050</xdr:colOff>
      <xdr:row>25</xdr:row>
      <xdr:rowOff>47625</xdr:rowOff>
    </xdr:to>
    <xdr:sp macro="" textlink="">
      <xdr:nvSpPr>
        <xdr:cNvPr id="10266" name="Group Box 26" hidden="1">
          <a:extLst>
            <a:ext uri="{63B3BB69-23CF-44E3-9099-C40C66FF867C}">
              <a14:compatExt xmlns:a14="http://schemas.microsoft.com/office/drawing/2010/main" spid="_x0000_s10266"/>
            </a:ext>
            <a:ext uri="{FF2B5EF4-FFF2-40B4-BE49-F238E27FC236}">
              <a16:creationId xmlns:a16="http://schemas.microsoft.com/office/drawing/2014/main" id="{99896EAA-5F7B-4804-9F90-DEA5BD5E5B8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23</xdr:row>
      <xdr:rowOff>0</xdr:rowOff>
    </xdr:from>
    <xdr:to>
      <xdr:col>8</xdr:col>
      <xdr:colOff>2609850</xdr:colOff>
      <xdr:row>24</xdr:row>
      <xdr:rowOff>19050</xdr:rowOff>
    </xdr:to>
    <xdr:sp macro="" textlink="">
      <xdr:nvSpPr>
        <xdr:cNvPr id="10267" name="Option Button 27" hidden="1">
          <a:extLst>
            <a:ext uri="{63B3BB69-23CF-44E3-9099-C40C66FF867C}">
              <a14:compatExt xmlns:a14="http://schemas.microsoft.com/office/drawing/2010/main" spid="_x0000_s10267"/>
            </a:ext>
            <a:ext uri="{FF2B5EF4-FFF2-40B4-BE49-F238E27FC236}">
              <a16:creationId xmlns:a16="http://schemas.microsoft.com/office/drawing/2014/main" id="{EDCB45C5-C6E4-4DEC-B2C3-14A5A89A3B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23</xdr:row>
      <xdr:rowOff>0</xdr:rowOff>
    </xdr:from>
    <xdr:to>
      <xdr:col>9</xdr:col>
      <xdr:colOff>2667000</xdr:colOff>
      <xdr:row>24</xdr:row>
      <xdr:rowOff>19050</xdr:rowOff>
    </xdr:to>
    <xdr:sp macro="" textlink="">
      <xdr:nvSpPr>
        <xdr:cNvPr id="10268" name="Option Button 28" hidden="1">
          <a:extLst>
            <a:ext uri="{63B3BB69-23CF-44E3-9099-C40C66FF867C}">
              <a14:compatExt xmlns:a14="http://schemas.microsoft.com/office/drawing/2010/main" spid="_x0000_s10268"/>
            </a:ext>
            <a:ext uri="{FF2B5EF4-FFF2-40B4-BE49-F238E27FC236}">
              <a16:creationId xmlns:a16="http://schemas.microsoft.com/office/drawing/2014/main" id="{186D20D9-A4A7-4AB3-AA8D-F155F54D1C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23</xdr:row>
      <xdr:rowOff>0</xdr:rowOff>
    </xdr:from>
    <xdr:to>
      <xdr:col>10</xdr:col>
      <xdr:colOff>2609850</xdr:colOff>
      <xdr:row>24</xdr:row>
      <xdr:rowOff>19050</xdr:rowOff>
    </xdr:to>
    <xdr:sp macro="" textlink="">
      <xdr:nvSpPr>
        <xdr:cNvPr id="10269" name="Option Button 29" hidden="1">
          <a:extLst>
            <a:ext uri="{63B3BB69-23CF-44E3-9099-C40C66FF867C}">
              <a14:compatExt xmlns:a14="http://schemas.microsoft.com/office/drawing/2010/main" spid="_x0000_s10269"/>
            </a:ext>
            <a:ext uri="{FF2B5EF4-FFF2-40B4-BE49-F238E27FC236}">
              <a16:creationId xmlns:a16="http://schemas.microsoft.com/office/drawing/2014/main" id="{88716E24-52DD-4956-B3D0-9537DE8609C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23</xdr:row>
      <xdr:rowOff>0</xdr:rowOff>
    </xdr:from>
    <xdr:to>
      <xdr:col>11</xdr:col>
      <xdr:colOff>2686050</xdr:colOff>
      <xdr:row>24</xdr:row>
      <xdr:rowOff>19050</xdr:rowOff>
    </xdr:to>
    <xdr:sp macro="" textlink="">
      <xdr:nvSpPr>
        <xdr:cNvPr id="10270" name="Option Button 30" hidden="1">
          <a:extLst>
            <a:ext uri="{63B3BB69-23CF-44E3-9099-C40C66FF867C}">
              <a14:compatExt xmlns:a14="http://schemas.microsoft.com/office/drawing/2010/main" spid="_x0000_s10270"/>
            </a:ext>
            <a:ext uri="{FF2B5EF4-FFF2-40B4-BE49-F238E27FC236}">
              <a16:creationId xmlns:a16="http://schemas.microsoft.com/office/drawing/2014/main" id="{8CDFE338-84C6-4A3C-9548-5082C44056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31</xdr:row>
      <xdr:rowOff>28575</xdr:rowOff>
    </xdr:from>
    <xdr:to>
      <xdr:col>12</xdr:col>
      <xdr:colOff>19050</xdr:colOff>
      <xdr:row>33</xdr:row>
      <xdr:rowOff>28575</xdr:rowOff>
    </xdr:to>
    <xdr:sp macro="" textlink="">
      <xdr:nvSpPr>
        <xdr:cNvPr id="10271" name="Group Box 31" hidden="1">
          <a:extLst>
            <a:ext uri="{63B3BB69-23CF-44E3-9099-C40C66FF867C}">
              <a14:compatExt xmlns:a14="http://schemas.microsoft.com/office/drawing/2010/main" spid="_x0000_s10271"/>
            </a:ext>
            <a:ext uri="{FF2B5EF4-FFF2-40B4-BE49-F238E27FC236}">
              <a16:creationId xmlns:a16="http://schemas.microsoft.com/office/drawing/2014/main" id="{A60237A0-C45C-4205-8685-1BF2321CA72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31</xdr:row>
      <xdr:rowOff>104775</xdr:rowOff>
    </xdr:from>
    <xdr:to>
      <xdr:col>8</xdr:col>
      <xdr:colOff>2609850</xdr:colOff>
      <xdr:row>32</xdr:row>
      <xdr:rowOff>123825</xdr:rowOff>
    </xdr:to>
    <xdr:sp macro="" textlink="">
      <xdr:nvSpPr>
        <xdr:cNvPr id="10272" name="Option Button 32" hidden="1">
          <a:extLst>
            <a:ext uri="{63B3BB69-23CF-44E3-9099-C40C66FF867C}">
              <a14:compatExt xmlns:a14="http://schemas.microsoft.com/office/drawing/2010/main" spid="_x0000_s10272"/>
            </a:ext>
            <a:ext uri="{FF2B5EF4-FFF2-40B4-BE49-F238E27FC236}">
              <a16:creationId xmlns:a16="http://schemas.microsoft.com/office/drawing/2014/main" id="{308A4E2A-B3CD-42D8-A771-96EC5CE906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31</xdr:row>
      <xdr:rowOff>104775</xdr:rowOff>
    </xdr:from>
    <xdr:to>
      <xdr:col>9</xdr:col>
      <xdr:colOff>2667000</xdr:colOff>
      <xdr:row>32</xdr:row>
      <xdr:rowOff>123825</xdr:rowOff>
    </xdr:to>
    <xdr:sp macro="" textlink="">
      <xdr:nvSpPr>
        <xdr:cNvPr id="10273" name="Option Button 33" hidden="1">
          <a:extLst>
            <a:ext uri="{63B3BB69-23CF-44E3-9099-C40C66FF867C}">
              <a14:compatExt xmlns:a14="http://schemas.microsoft.com/office/drawing/2010/main" spid="_x0000_s10273"/>
            </a:ext>
            <a:ext uri="{FF2B5EF4-FFF2-40B4-BE49-F238E27FC236}">
              <a16:creationId xmlns:a16="http://schemas.microsoft.com/office/drawing/2014/main" id="{C7771018-26F8-424D-B529-A91E6C57CDF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31</xdr:row>
      <xdr:rowOff>104775</xdr:rowOff>
    </xdr:from>
    <xdr:to>
      <xdr:col>10</xdr:col>
      <xdr:colOff>2609850</xdr:colOff>
      <xdr:row>32</xdr:row>
      <xdr:rowOff>123825</xdr:rowOff>
    </xdr:to>
    <xdr:sp macro="" textlink="">
      <xdr:nvSpPr>
        <xdr:cNvPr id="10274" name="Option Button 34" hidden="1">
          <a:extLst>
            <a:ext uri="{63B3BB69-23CF-44E3-9099-C40C66FF867C}">
              <a14:compatExt xmlns:a14="http://schemas.microsoft.com/office/drawing/2010/main" spid="_x0000_s10274"/>
            </a:ext>
            <a:ext uri="{FF2B5EF4-FFF2-40B4-BE49-F238E27FC236}">
              <a16:creationId xmlns:a16="http://schemas.microsoft.com/office/drawing/2014/main" id="{EEF01310-582B-468D-A364-96D400B3A6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31</xdr:row>
      <xdr:rowOff>104775</xdr:rowOff>
    </xdr:from>
    <xdr:to>
      <xdr:col>11</xdr:col>
      <xdr:colOff>2686050</xdr:colOff>
      <xdr:row>32</xdr:row>
      <xdr:rowOff>123825</xdr:rowOff>
    </xdr:to>
    <xdr:sp macro="" textlink="">
      <xdr:nvSpPr>
        <xdr:cNvPr id="10275" name="Option Button 35" hidden="1">
          <a:extLst>
            <a:ext uri="{63B3BB69-23CF-44E3-9099-C40C66FF867C}">
              <a14:compatExt xmlns:a14="http://schemas.microsoft.com/office/drawing/2010/main" spid="_x0000_s10275"/>
            </a:ext>
            <a:ext uri="{FF2B5EF4-FFF2-40B4-BE49-F238E27FC236}">
              <a16:creationId xmlns:a16="http://schemas.microsoft.com/office/drawing/2014/main" id="{FD0F5156-478F-4086-ACC2-B9F6105925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37</xdr:row>
      <xdr:rowOff>28575</xdr:rowOff>
    </xdr:from>
    <xdr:to>
      <xdr:col>12</xdr:col>
      <xdr:colOff>19050</xdr:colOff>
      <xdr:row>39</xdr:row>
      <xdr:rowOff>28575</xdr:rowOff>
    </xdr:to>
    <xdr:sp macro="" textlink="">
      <xdr:nvSpPr>
        <xdr:cNvPr id="10276" name="Group Box 36" hidden="1">
          <a:extLst>
            <a:ext uri="{63B3BB69-23CF-44E3-9099-C40C66FF867C}">
              <a14:compatExt xmlns:a14="http://schemas.microsoft.com/office/drawing/2010/main" spid="_x0000_s10276"/>
            </a:ext>
            <a:ext uri="{FF2B5EF4-FFF2-40B4-BE49-F238E27FC236}">
              <a16:creationId xmlns:a16="http://schemas.microsoft.com/office/drawing/2014/main" id="{863FAFFE-6749-4EBD-9664-E242E379725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37</xdr:row>
      <xdr:rowOff>104775</xdr:rowOff>
    </xdr:from>
    <xdr:to>
      <xdr:col>8</xdr:col>
      <xdr:colOff>2609850</xdr:colOff>
      <xdr:row>38</xdr:row>
      <xdr:rowOff>123825</xdr:rowOff>
    </xdr:to>
    <xdr:sp macro="" textlink="">
      <xdr:nvSpPr>
        <xdr:cNvPr id="10277" name="Option Button 37" hidden="1">
          <a:extLst>
            <a:ext uri="{63B3BB69-23CF-44E3-9099-C40C66FF867C}">
              <a14:compatExt xmlns:a14="http://schemas.microsoft.com/office/drawing/2010/main" spid="_x0000_s10277"/>
            </a:ext>
            <a:ext uri="{FF2B5EF4-FFF2-40B4-BE49-F238E27FC236}">
              <a16:creationId xmlns:a16="http://schemas.microsoft.com/office/drawing/2014/main" id="{8D59162D-90C2-44D8-A4D0-330E239CAFB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37</xdr:row>
      <xdr:rowOff>104775</xdr:rowOff>
    </xdr:from>
    <xdr:to>
      <xdr:col>9</xdr:col>
      <xdr:colOff>2667000</xdr:colOff>
      <xdr:row>38</xdr:row>
      <xdr:rowOff>123825</xdr:rowOff>
    </xdr:to>
    <xdr:sp macro="" textlink="">
      <xdr:nvSpPr>
        <xdr:cNvPr id="10278" name="Option Button 38" hidden="1">
          <a:extLst>
            <a:ext uri="{63B3BB69-23CF-44E3-9099-C40C66FF867C}">
              <a14:compatExt xmlns:a14="http://schemas.microsoft.com/office/drawing/2010/main" spid="_x0000_s10278"/>
            </a:ext>
            <a:ext uri="{FF2B5EF4-FFF2-40B4-BE49-F238E27FC236}">
              <a16:creationId xmlns:a16="http://schemas.microsoft.com/office/drawing/2014/main" id="{BB61EE88-F46A-469C-9C94-B86797B284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37</xdr:row>
      <xdr:rowOff>104775</xdr:rowOff>
    </xdr:from>
    <xdr:to>
      <xdr:col>10</xdr:col>
      <xdr:colOff>2609850</xdr:colOff>
      <xdr:row>38</xdr:row>
      <xdr:rowOff>123825</xdr:rowOff>
    </xdr:to>
    <xdr:sp macro="" textlink="">
      <xdr:nvSpPr>
        <xdr:cNvPr id="10279" name="Option Button 39" hidden="1">
          <a:extLst>
            <a:ext uri="{63B3BB69-23CF-44E3-9099-C40C66FF867C}">
              <a14:compatExt xmlns:a14="http://schemas.microsoft.com/office/drawing/2010/main" spid="_x0000_s10279"/>
            </a:ext>
            <a:ext uri="{FF2B5EF4-FFF2-40B4-BE49-F238E27FC236}">
              <a16:creationId xmlns:a16="http://schemas.microsoft.com/office/drawing/2014/main" id="{45DD9B1F-B63E-438D-9B4D-450DB7D1EA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37</xdr:row>
      <xdr:rowOff>104775</xdr:rowOff>
    </xdr:from>
    <xdr:to>
      <xdr:col>11</xdr:col>
      <xdr:colOff>2686050</xdr:colOff>
      <xdr:row>38</xdr:row>
      <xdr:rowOff>123825</xdr:rowOff>
    </xdr:to>
    <xdr:sp macro="" textlink="">
      <xdr:nvSpPr>
        <xdr:cNvPr id="10280" name="Option Button 40" hidden="1">
          <a:extLst>
            <a:ext uri="{63B3BB69-23CF-44E3-9099-C40C66FF867C}">
              <a14:compatExt xmlns:a14="http://schemas.microsoft.com/office/drawing/2010/main" spid="_x0000_s10280"/>
            </a:ext>
            <a:ext uri="{FF2B5EF4-FFF2-40B4-BE49-F238E27FC236}">
              <a16:creationId xmlns:a16="http://schemas.microsoft.com/office/drawing/2014/main" id="{4B5B68DE-CDAC-4CE2-9C95-E2774EE09E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42</xdr:row>
      <xdr:rowOff>28575</xdr:rowOff>
    </xdr:from>
    <xdr:to>
      <xdr:col>12</xdr:col>
      <xdr:colOff>19050</xdr:colOff>
      <xdr:row>44</xdr:row>
      <xdr:rowOff>28575</xdr:rowOff>
    </xdr:to>
    <xdr:sp macro="" textlink="">
      <xdr:nvSpPr>
        <xdr:cNvPr id="10281" name="Group Box 41" hidden="1">
          <a:extLst>
            <a:ext uri="{63B3BB69-23CF-44E3-9099-C40C66FF867C}">
              <a14:compatExt xmlns:a14="http://schemas.microsoft.com/office/drawing/2010/main" spid="_x0000_s10281"/>
            </a:ext>
            <a:ext uri="{FF2B5EF4-FFF2-40B4-BE49-F238E27FC236}">
              <a16:creationId xmlns:a16="http://schemas.microsoft.com/office/drawing/2014/main" id="{2CCE49A7-105B-4B43-AA65-1324825D846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42</xdr:row>
      <xdr:rowOff>104775</xdr:rowOff>
    </xdr:from>
    <xdr:to>
      <xdr:col>8</xdr:col>
      <xdr:colOff>2609850</xdr:colOff>
      <xdr:row>43</xdr:row>
      <xdr:rowOff>123825</xdr:rowOff>
    </xdr:to>
    <xdr:sp macro="" textlink="">
      <xdr:nvSpPr>
        <xdr:cNvPr id="10282" name="Option Button 42" hidden="1">
          <a:extLst>
            <a:ext uri="{63B3BB69-23CF-44E3-9099-C40C66FF867C}">
              <a14:compatExt xmlns:a14="http://schemas.microsoft.com/office/drawing/2010/main" spid="_x0000_s10282"/>
            </a:ext>
            <a:ext uri="{FF2B5EF4-FFF2-40B4-BE49-F238E27FC236}">
              <a16:creationId xmlns:a16="http://schemas.microsoft.com/office/drawing/2014/main" id="{692A9443-5063-493C-9B1C-547B7C59C2A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42</xdr:row>
      <xdr:rowOff>104775</xdr:rowOff>
    </xdr:from>
    <xdr:to>
      <xdr:col>9</xdr:col>
      <xdr:colOff>2667000</xdr:colOff>
      <xdr:row>43</xdr:row>
      <xdr:rowOff>123825</xdr:rowOff>
    </xdr:to>
    <xdr:sp macro="" textlink="">
      <xdr:nvSpPr>
        <xdr:cNvPr id="10283" name="Option Button 43" hidden="1">
          <a:extLst>
            <a:ext uri="{63B3BB69-23CF-44E3-9099-C40C66FF867C}">
              <a14:compatExt xmlns:a14="http://schemas.microsoft.com/office/drawing/2010/main" spid="_x0000_s10283"/>
            </a:ext>
            <a:ext uri="{FF2B5EF4-FFF2-40B4-BE49-F238E27FC236}">
              <a16:creationId xmlns:a16="http://schemas.microsoft.com/office/drawing/2014/main" id="{D3141B8A-6726-4BE1-83AA-904F58F354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42</xdr:row>
      <xdr:rowOff>104775</xdr:rowOff>
    </xdr:from>
    <xdr:to>
      <xdr:col>10</xdr:col>
      <xdr:colOff>2609850</xdr:colOff>
      <xdr:row>43</xdr:row>
      <xdr:rowOff>123825</xdr:rowOff>
    </xdr:to>
    <xdr:sp macro="" textlink="">
      <xdr:nvSpPr>
        <xdr:cNvPr id="10284" name="Option Button 44" hidden="1">
          <a:extLst>
            <a:ext uri="{63B3BB69-23CF-44E3-9099-C40C66FF867C}">
              <a14:compatExt xmlns:a14="http://schemas.microsoft.com/office/drawing/2010/main" spid="_x0000_s10284"/>
            </a:ext>
            <a:ext uri="{FF2B5EF4-FFF2-40B4-BE49-F238E27FC236}">
              <a16:creationId xmlns:a16="http://schemas.microsoft.com/office/drawing/2014/main" id="{1121C33E-E2AC-4FC1-858D-07262E67B1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42</xdr:row>
      <xdr:rowOff>104775</xdr:rowOff>
    </xdr:from>
    <xdr:to>
      <xdr:col>11</xdr:col>
      <xdr:colOff>2686050</xdr:colOff>
      <xdr:row>43</xdr:row>
      <xdr:rowOff>123825</xdr:rowOff>
    </xdr:to>
    <xdr:sp macro="" textlink="">
      <xdr:nvSpPr>
        <xdr:cNvPr id="10285" name="Option Button 45" hidden="1">
          <a:extLst>
            <a:ext uri="{63B3BB69-23CF-44E3-9099-C40C66FF867C}">
              <a14:compatExt xmlns:a14="http://schemas.microsoft.com/office/drawing/2010/main" spid="_x0000_s10285"/>
            </a:ext>
            <a:ext uri="{FF2B5EF4-FFF2-40B4-BE49-F238E27FC236}">
              <a16:creationId xmlns:a16="http://schemas.microsoft.com/office/drawing/2014/main" id="{21DE81FA-A9D4-45F1-982F-44169EA679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56</xdr:row>
      <xdr:rowOff>28575</xdr:rowOff>
    </xdr:from>
    <xdr:to>
      <xdr:col>12</xdr:col>
      <xdr:colOff>19050</xdr:colOff>
      <xdr:row>58</xdr:row>
      <xdr:rowOff>28575</xdr:rowOff>
    </xdr:to>
    <xdr:sp macro="" textlink="">
      <xdr:nvSpPr>
        <xdr:cNvPr id="10286" name="Group Box 46" hidden="1">
          <a:extLst>
            <a:ext uri="{63B3BB69-23CF-44E3-9099-C40C66FF867C}">
              <a14:compatExt xmlns:a14="http://schemas.microsoft.com/office/drawing/2010/main" spid="_x0000_s10286"/>
            </a:ext>
            <a:ext uri="{FF2B5EF4-FFF2-40B4-BE49-F238E27FC236}">
              <a16:creationId xmlns:a16="http://schemas.microsoft.com/office/drawing/2014/main" id="{C9016EEA-9B16-446F-AFB8-6F6FA24841A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56</xdr:row>
      <xdr:rowOff>104775</xdr:rowOff>
    </xdr:from>
    <xdr:to>
      <xdr:col>8</xdr:col>
      <xdr:colOff>2609850</xdr:colOff>
      <xdr:row>57</xdr:row>
      <xdr:rowOff>123825</xdr:rowOff>
    </xdr:to>
    <xdr:sp macro="" textlink="">
      <xdr:nvSpPr>
        <xdr:cNvPr id="10287" name="Option Button 47" hidden="1">
          <a:extLst>
            <a:ext uri="{63B3BB69-23CF-44E3-9099-C40C66FF867C}">
              <a14:compatExt xmlns:a14="http://schemas.microsoft.com/office/drawing/2010/main" spid="_x0000_s10287"/>
            </a:ext>
            <a:ext uri="{FF2B5EF4-FFF2-40B4-BE49-F238E27FC236}">
              <a16:creationId xmlns:a16="http://schemas.microsoft.com/office/drawing/2014/main" id="{04F762D3-A83A-4D78-A5A7-C46B452993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56</xdr:row>
      <xdr:rowOff>104775</xdr:rowOff>
    </xdr:from>
    <xdr:to>
      <xdr:col>9</xdr:col>
      <xdr:colOff>2667000</xdr:colOff>
      <xdr:row>57</xdr:row>
      <xdr:rowOff>123825</xdr:rowOff>
    </xdr:to>
    <xdr:sp macro="" textlink="">
      <xdr:nvSpPr>
        <xdr:cNvPr id="10288" name="Option Button 48" hidden="1">
          <a:extLst>
            <a:ext uri="{63B3BB69-23CF-44E3-9099-C40C66FF867C}">
              <a14:compatExt xmlns:a14="http://schemas.microsoft.com/office/drawing/2010/main" spid="_x0000_s10288"/>
            </a:ext>
            <a:ext uri="{FF2B5EF4-FFF2-40B4-BE49-F238E27FC236}">
              <a16:creationId xmlns:a16="http://schemas.microsoft.com/office/drawing/2014/main" id="{9120C08E-769C-477D-89A4-0361FA92AF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56</xdr:row>
      <xdr:rowOff>104775</xdr:rowOff>
    </xdr:from>
    <xdr:to>
      <xdr:col>10</xdr:col>
      <xdr:colOff>2609850</xdr:colOff>
      <xdr:row>57</xdr:row>
      <xdr:rowOff>123825</xdr:rowOff>
    </xdr:to>
    <xdr:sp macro="" textlink="">
      <xdr:nvSpPr>
        <xdr:cNvPr id="10289" name="Option Button 49" hidden="1">
          <a:extLst>
            <a:ext uri="{63B3BB69-23CF-44E3-9099-C40C66FF867C}">
              <a14:compatExt xmlns:a14="http://schemas.microsoft.com/office/drawing/2010/main" spid="_x0000_s10289"/>
            </a:ext>
            <a:ext uri="{FF2B5EF4-FFF2-40B4-BE49-F238E27FC236}">
              <a16:creationId xmlns:a16="http://schemas.microsoft.com/office/drawing/2014/main" id="{ED6AE13C-D677-4713-BA07-FEA2DBD5F0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56</xdr:row>
      <xdr:rowOff>104775</xdr:rowOff>
    </xdr:from>
    <xdr:to>
      <xdr:col>11</xdr:col>
      <xdr:colOff>2686050</xdr:colOff>
      <xdr:row>57</xdr:row>
      <xdr:rowOff>123825</xdr:rowOff>
    </xdr:to>
    <xdr:sp macro="" textlink="">
      <xdr:nvSpPr>
        <xdr:cNvPr id="10290" name="Option Button 50" hidden="1">
          <a:extLst>
            <a:ext uri="{63B3BB69-23CF-44E3-9099-C40C66FF867C}">
              <a14:compatExt xmlns:a14="http://schemas.microsoft.com/office/drawing/2010/main" spid="_x0000_s10290"/>
            </a:ext>
            <a:ext uri="{FF2B5EF4-FFF2-40B4-BE49-F238E27FC236}">
              <a16:creationId xmlns:a16="http://schemas.microsoft.com/office/drawing/2014/main" id="{DA2785C3-A535-44CC-B16D-A829BD555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60</xdr:row>
      <xdr:rowOff>28575</xdr:rowOff>
    </xdr:from>
    <xdr:to>
      <xdr:col>12</xdr:col>
      <xdr:colOff>19050</xdr:colOff>
      <xdr:row>62</xdr:row>
      <xdr:rowOff>28575</xdr:rowOff>
    </xdr:to>
    <xdr:sp macro="" textlink="">
      <xdr:nvSpPr>
        <xdr:cNvPr id="10291" name="Group Box 51" hidden="1">
          <a:extLst>
            <a:ext uri="{63B3BB69-23CF-44E3-9099-C40C66FF867C}">
              <a14:compatExt xmlns:a14="http://schemas.microsoft.com/office/drawing/2010/main" spid="_x0000_s10291"/>
            </a:ext>
            <a:ext uri="{FF2B5EF4-FFF2-40B4-BE49-F238E27FC236}">
              <a16:creationId xmlns:a16="http://schemas.microsoft.com/office/drawing/2014/main" id="{1FCC570E-D061-4093-94AA-0E3221AE929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60</xdr:row>
      <xdr:rowOff>104775</xdr:rowOff>
    </xdr:from>
    <xdr:to>
      <xdr:col>8</xdr:col>
      <xdr:colOff>2609850</xdr:colOff>
      <xdr:row>61</xdr:row>
      <xdr:rowOff>123825</xdr:rowOff>
    </xdr:to>
    <xdr:sp macro="" textlink="">
      <xdr:nvSpPr>
        <xdr:cNvPr id="10292" name="Option Button 52" hidden="1">
          <a:extLst>
            <a:ext uri="{63B3BB69-23CF-44E3-9099-C40C66FF867C}">
              <a14:compatExt xmlns:a14="http://schemas.microsoft.com/office/drawing/2010/main" spid="_x0000_s10292"/>
            </a:ext>
            <a:ext uri="{FF2B5EF4-FFF2-40B4-BE49-F238E27FC236}">
              <a16:creationId xmlns:a16="http://schemas.microsoft.com/office/drawing/2014/main" id="{915FCACA-A9D7-4C84-8803-306B2D037E3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60</xdr:row>
      <xdr:rowOff>104775</xdr:rowOff>
    </xdr:from>
    <xdr:to>
      <xdr:col>9</xdr:col>
      <xdr:colOff>2667000</xdr:colOff>
      <xdr:row>61</xdr:row>
      <xdr:rowOff>123825</xdr:rowOff>
    </xdr:to>
    <xdr:sp macro="" textlink="">
      <xdr:nvSpPr>
        <xdr:cNvPr id="10293" name="Option Button 53" hidden="1">
          <a:extLst>
            <a:ext uri="{63B3BB69-23CF-44E3-9099-C40C66FF867C}">
              <a14:compatExt xmlns:a14="http://schemas.microsoft.com/office/drawing/2010/main" spid="_x0000_s10293"/>
            </a:ext>
            <a:ext uri="{FF2B5EF4-FFF2-40B4-BE49-F238E27FC236}">
              <a16:creationId xmlns:a16="http://schemas.microsoft.com/office/drawing/2014/main" id="{49B2B4C2-F13C-467F-BEDD-ECF0E09BB9D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60</xdr:row>
      <xdr:rowOff>104775</xdr:rowOff>
    </xdr:from>
    <xdr:to>
      <xdr:col>10</xdr:col>
      <xdr:colOff>2609850</xdr:colOff>
      <xdr:row>61</xdr:row>
      <xdr:rowOff>123825</xdr:rowOff>
    </xdr:to>
    <xdr:sp macro="" textlink="">
      <xdr:nvSpPr>
        <xdr:cNvPr id="10294" name="Option Button 54" hidden="1">
          <a:extLst>
            <a:ext uri="{63B3BB69-23CF-44E3-9099-C40C66FF867C}">
              <a14:compatExt xmlns:a14="http://schemas.microsoft.com/office/drawing/2010/main" spid="_x0000_s10294"/>
            </a:ext>
            <a:ext uri="{FF2B5EF4-FFF2-40B4-BE49-F238E27FC236}">
              <a16:creationId xmlns:a16="http://schemas.microsoft.com/office/drawing/2014/main" id="{05A569C7-5252-4AAF-B103-F10F8B0C07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60</xdr:row>
      <xdr:rowOff>104775</xdr:rowOff>
    </xdr:from>
    <xdr:to>
      <xdr:col>11</xdr:col>
      <xdr:colOff>2686050</xdr:colOff>
      <xdr:row>61</xdr:row>
      <xdr:rowOff>123825</xdr:rowOff>
    </xdr:to>
    <xdr:sp macro="" textlink="">
      <xdr:nvSpPr>
        <xdr:cNvPr id="10295" name="Option Button 55" hidden="1">
          <a:extLst>
            <a:ext uri="{63B3BB69-23CF-44E3-9099-C40C66FF867C}">
              <a14:compatExt xmlns:a14="http://schemas.microsoft.com/office/drawing/2010/main" spid="_x0000_s10295"/>
            </a:ext>
            <a:ext uri="{FF2B5EF4-FFF2-40B4-BE49-F238E27FC236}">
              <a16:creationId xmlns:a16="http://schemas.microsoft.com/office/drawing/2014/main" id="{7C5C0497-B666-44A0-915F-7CB02A4B4F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63</xdr:row>
      <xdr:rowOff>28575</xdr:rowOff>
    </xdr:from>
    <xdr:to>
      <xdr:col>12</xdr:col>
      <xdr:colOff>19050</xdr:colOff>
      <xdr:row>65</xdr:row>
      <xdr:rowOff>38100</xdr:rowOff>
    </xdr:to>
    <xdr:sp macro="" textlink="">
      <xdr:nvSpPr>
        <xdr:cNvPr id="10296" name="Group Box 56" hidden="1">
          <a:extLst>
            <a:ext uri="{63B3BB69-23CF-44E3-9099-C40C66FF867C}">
              <a14:compatExt xmlns:a14="http://schemas.microsoft.com/office/drawing/2010/main" spid="_x0000_s10296"/>
            </a:ext>
            <a:ext uri="{FF2B5EF4-FFF2-40B4-BE49-F238E27FC236}">
              <a16:creationId xmlns:a16="http://schemas.microsoft.com/office/drawing/2014/main" id="{000CE7C3-DE43-4008-B91F-33410573B3F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63</xdr:row>
      <xdr:rowOff>104775</xdr:rowOff>
    </xdr:from>
    <xdr:to>
      <xdr:col>8</xdr:col>
      <xdr:colOff>2609850</xdr:colOff>
      <xdr:row>64</xdr:row>
      <xdr:rowOff>123825</xdr:rowOff>
    </xdr:to>
    <xdr:sp macro="" textlink="">
      <xdr:nvSpPr>
        <xdr:cNvPr id="10297" name="Option Button 57" hidden="1">
          <a:extLst>
            <a:ext uri="{63B3BB69-23CF-44E3-9099-C40C66FF867C}">
              <a14:compatExt xmlns:a14="http://schemas.microsoft.com/office/drawing/2010/main" spid="_x0000_s10297"/>
            </a:ext>
            <a:ext uri="{FF2B5EF4-FFF2-40B4-BE49-F238E27FC236}">
              <a16:creationId xmlns:a16="http://schemas.microsoft.com/office/drawing/2014/main" id="{128B5E11-21E5-485F-92FD-11064CE4743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63</xdr:row>
      <xdr:rowOff>104775</xdr:rowOff>
    </xdr:from>
    <xdr:to>
      <xdr:col>9</xdr:col>
      <xdr:colOff>2667000</xdr:colOff>
      <xdr:row>64</xdr:row>
      <xdr:rowOff>123825</xdr:rowOff>
    </xdr:to>
    <xdr:sp macro="" textlink="">
      <xdr:nvSpPr>
        <xdr:cNvPr id="10298" name="Option Button 58" hidden="1">
          <a:extLst>
            <a:ext uri="{63B3BB69-23CF-44E3-9099-C40C66FF867C}">
              <a14:compatExt xmlns:a14="http://schemas.microsoft.com/office/drawing/2010/main" spid="_x0000_s10298"/>
            </a:ext>
            <a:ext uri="{FF2B5EF4-FFF2-40B4-BE49-F238E27FC236}">
              <a16:creationId xmlns:a16="http://schemas.microsoft.com/office/drawing/2014/main" id="{08A95273-8FF7-4AB4-A00A-CE0ABAAD46A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63</xdr:row>
      <xdr:rowOff>104775</xdr:rowOff>
    </xdr:from>
    <xdr:to>
      <xdr:col>10</xdr:col>
      <xdr:colOff>2609850</xdr:colOff>
      <xdr:row>64</xdr:row>
      <xdr:rowOff>123825</xdr:rowOff>
    </xdr:to>
    <xdr:sp macro="" textlink="">
      <xdr:nvSpPr>
        <xdr:cNvPr id="10299" name="Option Button 59" hidden="1">
          <a:extLst>
            <a:ext uri="{63B3BB69-23CF-44E3-9099-C40C66FF867C}">
              <a14:compatExt xmlns:a14="http://schemas.microsoft.com/office/drawing/2010/main" spid="_x0000_s10299"/>
            </a:ext>
            <a:ext uri="{FF2B5EF4-FFF2-40B4-BE49-F238E27FC236}">
              <a16:creationId xmlns:a16="http://schemas.microsoft.com/office/drawing/2014/main" id="{B79EE8D5-4664-4D80-83AE-FED5BCA1BB1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63</xdr:row>
      <xdr:rowOff>104775</xdr:rowOff>
    </xdr:from>
    <xdr:to>
      <xdr:col>11</xdr:col>
      <xdr:colOff>2686050</xdr:colOff>
      <xdr:row>64</xdr:row>
      <xdr:rowOff>123825</xdr:rowOff>
    </xdr:to>
    <xdr:sp macro="" textlink="">
      <xdr:nvSpPr>
        <xdr:cNvPr id="10300" name="Option Button 60" hidden="1">
          <a:extLst>
            <a:ext uri="{63B3BB69-23CF-44E3-9099-C40C66FF867C}">
              <a14:compatExt xmlns:a14="http://schemas.microsoft.com/office/drawing/2010/main" spid="_x0000_s10300"/>
            </a:ext>
            <a:ext uri="{FF2B5EF4-FFF2-40B4-BE49-F238E27FC236}">
              <a16:creationId xmlns:a16="http://schemas.microsoft.com/office/drawing/2014/main" id="{21DFA540-0CD3-4088-BF9E-CBBDF63FE8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15</xdr:row>
      <xdr:rowOff>28575</xdr:rowOff>
    </xdr:from>
    <xdr:to>
      <xdr:col>12</xdr:col>
      <xdr:colOff>19050</xdr:colOff>
      <xdr:row>17</xdr:row>
      <xdr:rowOff>38100</xdr:rowOff>
    </xdr:to>
    <xdr:sp macro="" textlink="">
      <xdr:nvSpPr>
        <xdr:cNvPr id="10301" name="Group Box 61" hidden="1">
          <a:extLst>
            <a:ext uri="{63B3BB69-23CF-44E3-9099-C40C66FF867C}">
              <a14:compatExt xmlns:a14="http://schemas.microsoft.com/office/drawing/2010/main" spid="_x0000_s10301"/>
            </a:ext>
            <a:ext uri="{FF2B5EF4-FFF2-40B4-BE49-F238E27FC236}">
              <a16:creationId xmlns:a16="http://schemas.microsoft.com/office/drawing/2014/main" id="{8A1358AF-39F1-46FD-A660-9664B5A7F5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15</xdr:row>
      <xdr:rowOff>104775</xdr:rowOff>
    </xdr:from>
    <xdr:to>
      <xdr:col>8</xdr:col>
      <xdr:colOff>2609850</xdr:colOff>
      <xdr:row>16</xdr:row>
      <xdr:rowOff>123825</xdr:rowOff>
    </xdr:to>
    <xdr:sp macro="" textlink="">
      <xdr:nvSpPr>
        <xdr:cNvPr id="10302" name="Option Button 62" hidden="1">
          <a:extLst>
            <a:ext uri="{63B3BB69-23CF-44E3-9099-C40C66FF867C}">
              <a14:compatExt xmlns:a14="http://schemas.microsoft.com/office/drawing/2010/main" spid="_x0000_s10302"/>
            </a:ext>
            <a:ext uri="{FF2B5EF4-FFF2-40B4-BE49-F238E27FC236}">
              <a16:creationId xmlns:a16="http://schemas.microsoft.com/office/drawing/2014/main" id="{087DED41-80BB-4F50-B231-E4FD750F60B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15</xdr:row>
      <xdr:rowOff>104775</xdr:rowOff>
    </xdr:from>
    <xdr:to>
      <xdr:col>9</xdr:col>
      <xdr:colOff>2667000</xdr:colOff>
      <xdr:row>16</xdr:row>
      <xdr:rowOff>123825</xdr:rowOff>
    </xdr:to>
    <xdr:sp macro="" textlink="">
      <xdr:nvSpPr>
        <xdr:cNvPr id="10303" name="Option Button 63" hidden="1">
          <a:extLst>
            <a:ext uri="{63B3BB69-23CF-44E3-9099-C40C66FF867C}">
              <a14:compatExt xmlns:a14="http://schemas.microsoft.com/office/drawing/2010/main" spid="_x0000_s10303"/>
            </a:ext>
            <a:ext uri="{FF2B5EF4-FFF2-40B4-BE49-F238E27FC236}">
              <a16:creationId xmlns:a16="http://schemas.microsoft.com/office/drawing/2014/main" id="{27141253-24B8-41A1-9C44-B8BF8ADE103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15</xdr:row>
      <xdr:rowOff>104775</xdr:rowOff>
    </xdr:from>
    <xdr:to>
      <xdr:col>10</xdr:col>
      <xdr:colOff>2609850</xdr:colOff>
      <xdr:row>16</xdr:row>
      <xdr:rowOff>123825</xdr:rowOff>
    </xdr:to>
    <xdr:sp macro="" textlink="">
      <xdr:nvSpPr>
        <xdr:cNvPr id="10304" name="Option Button 64" hidden="1">
          <a:extLst>
            <a:ext uri="{63B3BB69-23CF-44E3-9099-C40C66FF867C}">
              <a14:compatExt xmlns:a14="http://schemas.microsoft.com/office/drawing/2010/main" spid="_x0000_s10304"/>
            </a:ext>
            <a:ext uri="{FF2B5EF4-FFF2-40B4-BE49-F238E27FC236}">
              <a16:creationId xmlns:a16="http://schemas.microsoft.com/office/drawing/2014/main" id="{01BBA67C-721C-4FD4-A31A-A0BAD83775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15</xdr:row>
      <xdr:rowOff>104775</xdr:rowOff>
    </xdr:from>
    <xdr:to>
      <xdr:col>11</xdr:col>
      <xdr:colOff>2686050</xdr:colOff>
      <xdr:row>16</xdr:row>
      <xdr:rowOff>123825</xdr:rowOff>
    </xdr:to>
    <xdr:sp macro="" textlink="">
      <xdr:nvSpPr>
        <xdr:cNvPr id="10305" name="Option Button 65" hidden="1">
          <a:extLst>
            <a:ext uri="{63B3BB69-23CF-44E3-9099-C40C66FF867C}">
              <a14:compatExt xmlns:a14="http://schemas.microsoft.com/office/drawing/2010/main" spid="_x0000_s10305"/>
            </a:ext>
            <a:ext uri="{FF2B5EF4-FFF2-40B4-BE49-F238E27FC236}">
              <a16:creationId xmlns:a16="http://schemas.microsoft.com/office/drawing/2014/main" id="{3FB3CC98-E027-4178-B855-37EA58FC21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8</xdr:col>
      <xdr:colOff>57150</xdr:colOff>
      <xdr:row>44</xdr:row>
      <xdr:rowOff>28575</xdr:rowOff>
    </xdr:from>
    <xdr:ext cx="13420725" cy="381000"/>
    <xdr:sp macro="" textlink="">
      <xdr:nvSpPr>
        <xdr:cNvPr id="10306" name="Group Box 66" hidden="1">
          <a:extLst>
            <a:ext uri="{63B3BB69-23CF-44E3-9099-C40C66FF867C}">
              <a14:compatExt xmlns:a14="http://schemas.microsoft.com/office/drawing/2010/main" spid="_x0000_s10306"/>
            </a:ext>
            <a:ext uri="{FF2B5EF4-FFF2-40B4-BE49-F238E27FC236}">
              <a16:creationId xmlns:a16="http://schemas.microsoft.com/office/drawing/2014/main" id="{931BA8D5-BE32-4D21-BB37-4702F8B390C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8</xdr:col>
      <xdr:colOff>1562100</xdr:colOff>
      <xdr:row>44</xdr:row>
      <xdr:rowOff>104775</xdr:rowOff>
    </xdr:from>
    <xdr:ext cx="1047750" cy="209550"/>
    <xdr:sp macro="" textlink="">
      <xdr:nvSpPr>
        <xdr:cNvPr id="10307" name="Option Button 67" hidden="1">
          <a:extLst>
            <a:ext uri="{63B3BB69-23CF-44E3-9099-C40C66FF867C}">
              <a14:compatExt xmlns:a14="http://schemas.microsoft.com/office/drawing/2010/main" spid="_x0000_s10307"/>
            </a:ext>
            <a:ext uri="{FF2B5EF4-FFF2-40B4-BE49-F238E27FC236}">
              <a16:creationId xmlns:a16="http://schemas.microsoft.com/office/drawing/2014/main" id="{10730A81-A136-488B-B8C9-076B8BB6AF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9</xdr:col>
      <xdr:colOff>1619250</xdr:colOff>
      <xdr:row>44</xdr:row>
      <xdr:rowOff>104775</xdr:rowOff>
    </xdr:from>
    <xdr:ext cx="1047750" cy="209550"/>
    <xdr:sp macro="" textlink="">
      <xdr:nvSpPr>
        <xdr:cNvPr id="10308" name="Option Button 68" hidden="1">
          <a:extLst>
            <a:ext uri="{63B3BB69-23CF-44E3-9099-C40C66FF867C}">
              <a14:compatExt xmlns:a14="http://schemas.microsoft.com/office/drawing/2010/main" spid="_x0000_s10308"/>
            </a:ext>
            <a:ext uri="{FF2B5EF4-FFF2-40B4-BE49-F238E27FC236}">
              <a16:creationId xmlns:a16="http://schemas.microsoft.com/office/drawing/2014/main" id="{B743537B-CD79-478D-BFC9-B8D94D3699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1562100</xdr:colOff>
      <xdr:row>44</xdr:row>
      <xdr:rowOff>104775</xdr:rowOff>
    </xdr:from>
    <xdr:ext cx="1047750" cy="209550"/>
    <xdr:sp macro="" textlink="">
      <xdr:nvSpPr>
        <xdr:cNvPr id="10309" name="Option Button 69" hidden="1">
          <a:extLst>
            <a:ext uri="{63B3BB69-23CF-44E3-9099-C40C66FF867C}">
              <a14:compatExt xmlns:a14="http://schemas.microsoft.com/office/drawing/2010/main" spid="_x0000_s10309"/>
            </a:ext>
            <a:ext uri="{FF2B5EF4-FFF2-40B4-BE49-F238E27FC236}">
              <a16:creationId xmlns:a16="http://schemas.microsoft.com/office/drawing/2014/main" id="{7FABD81D-8401-4DD6-BC35-5C26C7CF0F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11</xdr:col>
      <xdr:colOff>1638300</xdr:colOff>
      <xdr:row>44</xdr:row>
      <xdr:rowOff>104775</xdr:rowOff>
    </xdr:from>
    <xdr:ext cx="1047750" cy="209550"/>
    <xdr:sp macro="" textlink="">
      <xdr:nvSpPr>
        <xdr:cNvPr id="10310" name="Option Button 70" hidden="1">
          <a:extLst>
            <a:ext uri="{63B3BB69-23CF-44E3-9099-C40C66FF867C}">
              <a14:compatExt xmlns:a14="http://schemas.microsoft.com/office/drawing/2010/main" spid="_x0000_s10310"/>
            </a:ext>
            <a:ext uri="{FF2B5EF4-FFF2-40B4-BE49-F238E27FC236}">
              <a16:creationId xmlns:a16="http://schemas.microsoft.com/office/drawing/2014/main" id="{9AD7AB13-0CEE-40B3-A2D2-BE5429E82B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32</xdr:col>
      <xdr:colOff>6350</xdr:colOff>
      <xdr:row>9</xdr:row>
      <xdr:rowOff>381000</xdr:rowOff>
    </xdr:to>
    <xdr:sp macro="" textlink="">
      <xdr:nvSpPr>
        <xdr:cNvPr id="2068" name="Group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78" name="Option Button 30" hidden="1">
          <a:extLst>
            <a:ext uri="{63B3BB69-23CF-44E3-9099-C40C66FF867C}">
              <a14:compatExt xmlns:a14="http://schemas.microsoft.com/office/drawing/2010/main" spid="_x0000_s2078"/>
            </a:ext>
            <a:ext uri="{FF2B5EF4-FFF2-40B4-BE49-F238E27FC236}">
              <a16:creationId xmlns:a16="http://schemas.microsoft.com/office/drawing/2014/main" id="{00000000-0008-0000-0200-00001E080000}"/>
            </a:ext>
            <a:ext uri="{147F2762-F138-4A5C-976F-8EAC2B608ADB}">
              <a16:predDERef xmlns:a16="http://schemas.microsoft.com/office/drawing/2014/main" pred="{00000000-0008-0000-0200-00001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0" name="Option Button 32" hidden="1">
          <a:extLst>
            <a:ext uri="{63B3BB69-23CF-44E3-9099-C40C66FF867C}">
              <a14:compatExt xmlns:a14="http://schemas.microsoft.com/office/drawing/2010/main" spid="_x0000_s2080"/>
            </a:ext>
            <a:ext uri="{FF2B5EF4-FFF2-40B4-BE49-F238E27FC236}">
              <a16:creationId xmlns:a16="http://schemas.microsoft.com/office/drawing/2014/main" id="{00000000-0008-0000-0200-000020080000}"/>
            </a:ext>
            <a:ext uri="{147F2762-F138-4A5C-976F-8EAC2B608ADB}">
              <a16:predDERef xmlns:a16="http://schemas.microsoft.com/office/drawing/2014/main" pred="{00000000-0008-0000-0200-00001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2" name="Option Button 34" hidden="1">
          <a:extLst>
            <a:ext uri="{63B3BB69-23CF-44E3-9099-C40C66FF867C}">
              <a14:compatExt xmlns:a14="http://schemas.microsoft.com/office/drawing/2010/main" spid="_x0000_s2082"/>
            </a:ext>
            <a:ext uri="{FF2B5EF4-FFF2-40B4-BE49-F238E27FC236}">
              <a16:creationId xmlns:a16="http://schemas.microsoft.com/office/drawing/2014/main" id="{00000000-0008-0000-0200-000022080000}"/>
            </a:ext>
            <a:ext uri="{147F2762-F138-4A5C-976F-8EAC2B608ADB}">
              <a16:predDERef xmlns:a16="http://schemas.microsoft.com/office/drawing/2014/main" pred="{00000000-0008-0000-0200-00002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4" name="Option Button 36" hidden="1">
          <a:extLst>
            <a:ext uri="{63B3BB69-23CF-44E3-9099-C40C66FF867C}">
              <a14:compatExt xmlns:a14="http://schemas.microsoft.com/office/drawing/2010/main" spid="_x0000_s2084"/>
            </a:ext>
            <a:ext uri="{FF2B5EF4-FFF2-40B4-BE49-F238E27FC236}">
              <a16:creationId xmlns:a16="http://schemas.microsoft.com/office/drawing/2014/main" id="{00000000-0008-0000-0200-000024080000}"/>
            </a:ext>
            <a:ext uri="{147F2762-F138-4A5C-976F-8EAC2B608ADB}">
              <a16:predDERef xmlns:a16="http://schemas.microsoft.com/office/drawing/2014/main" pred="{00000000-0008-0000-0200-00002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85" name="Group Box 37" hidden="1">
          <a:extLst>
            <a:ext uri="{63B3BB69-23CF-44E3-9099-C40C66FF867C}">
              <a14:compatExt xmlns:a14="http://schemas.microsoft.com/office/drawing/2010/main" spid="_x0000_s2085"/>
            </a:ext>
            <a:ext uri="{FF2B5EF4-FFF2-40B4-BE49-F238E27FC236}">
              <a16:creationId xmlns:a16="http://schemas.microsoft.com/office/drawing/2014/main" id="{00000000-0008-0000-0200-000025080000}"/>
            </a:ext>
            <a:ext uri="{147F2762-F138-4A5C-976F-8EAC2B608ADB}">
              <a16:predDERef xmlns:a16="http://schemas.microsoft.com/office/drawing/2014/main" pred="{00000000-0008-0000-0200-00002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90" name="Group Box 42" hidden="1">
          <a:extLst>
            <a:ext uri="{63B3BB69-23CF-44E3-9099-C40C66FF867C}">
              <a14:compatExt xmlns:a14="http://schemas.microsoft.com/office/drawing/2010/main" spid="_x0000_s2090"/>
            </a:ext>
            <a:ext uri="{FF2B5EF4-FFF2-40B4-BE49-F238E27FC236}">
              <a16:creationId xmlns:a16="http://schemas.microsoft.com/office/drawing/2014/main" id="{00000000-0008-0000-0200-00002A080000}"/>
            </a:ext>
            <a:ext uri="{147F2762-F138-4A5C-976F-8EAC2B608ADB}">
              <a16:predDERef xmlns:a16="http://schemas.microsoft.com/office/drawing/2014/main" pred="{00000000-0008-0000-0200-000025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099" name="Option Button 51" hidden="1">
          <a:extLst>
            <a:ext uri="{63B3BB69-23CF-44E3-9099-C40C66FF867C}">
              <a14:compatExt xmlns:a14="http://schemas.microsoft.com/office/drawing/2010/main" spid="_x0000_s2099"/>
            </a:ext>
            <a:ext uri="{FF2B5EF4-FFF2-40B4-BE49-F238E27FC236}">
              <a16:creationId xmlns:a16="http://schemas.microsoft.com/office/drawing/2014/main" id="{00000000-0008-0000-0200-000033080000}"/>
            </a:ext>
            <a:ext uri="{147F2762-F138-4A5C-976F-8EAC2B608ADB}">
              <a16:predDERef xmlns:a16="http://schemas.microsoft.com/office/drawing/2014/main" pred="{00000000-0008-0000-0200-00002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0" name="Option Button 52" hidden="1">
          <a:extLst>
            <a:ext uri="{63B3BB69-23CF-44E3-9099-C40C66FF867C}">
              <a14:compatExt xmlns:a14="http://schemas.microsoft.com/office/drawing/2010/main" spid="_x0000_s2100"/>
            </a:ext>
            <a:ext uri="{FF2B5EF4-FFF2-40B4-BE49-F238E27FC236}">
              <a16:creationId xmlns:a16="http://schemas.microsoft.com/office/drawing/2014/main" id="{00000000-0008-0000-0200-000034080000}"/>
            </a:ext>
            <a:ext uri="{147F2762-F138-4A5C-976F-8EAC2B608ADB}">
              <a16:predDERef xmlns:a16="http://schemas.microsoft.com/office/drawing/2014/main" pred="{00000000-0008-0000-0200-00003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1" name="Option Button 53" hidden="1">
          <a:extLst>
            <a:ext uri="{63B3BB69-23CF-44E3-9099-C40C66FF867C}">
              <a14:compatExt xmlns:a14="http://schemas.microsoft.com/office/drawing/2010/main" spid="_x0000_s2101"/>
            </a:ext>
            <a:ext uri="{FF2B5EF4-FFF2-40B4-BE49-F238E27FC236}">
              <a16:creationId xmlns:a16="http://schemas.microsoft.com/office/drawing/2014/main" id="{00000000-0008-0000-0200-000035080000}"/>
            </a:ext>
            <a:ext uri="{147F2762-F138-4A5C-976F-8EAC2B608ADB}">
              <a16:predDERef xmlns:a16="http://schemas.microsoft.com/office/drawing/2014/main" pred="{00000000-0008-0000-0200-00003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2" name="Option Button 54" hidden="1">
          <a:extLst>
            <a:ext uri="{63B3BB69-23CF-44E3-9099-C40C66FF867C}">
              <a14:compatExt xmlns:a14="http://schemas.microsoft.com/office/drawing/2010/main" spid="_x0000_s2102"/>
            </a:ext>
            <a:ext uri="{FF2B5EF4-FFF2-40B4-BE49-F238E27FC236}">
              <a16:creationId xmlns:a16="http://schemas.microsoft.com/office/drawing/2014/main" id="{00000000-0008-0000-0200-000036080000}"/>
            </a:ext>
            <a:ext uri="{147F2762-F138-4A5C-976F-8EAC2B608ADB}">
              <a16:predDERef xmlns:a16="http://schemas.microsoft.com/office/drawing/2014/main" pred="{00000000-0008-0000-0200-00003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7" name="Option Button 59" hidden="1">
          <a:extLst>
            <a:ext uri="{63B3BB69-23CF-44E3-9099-C40C66FF867C}">
              <a14:compatExt xmlns:a14="http://schemas.microsoft.com/office/drawing/2010/main" spid="_x0000_s2107"/>
            </a:ext>
            <a:ext uri="{FF2B5EF4-FFF2-40B4-BE49-F238E27FC236}">
              <a16:creationId xmlns:a16="http://schemas.microsoft.com/office/drawing/2014/main" id="{00000000-0008-0000-0200-00003B080000}"/>
            </a:ext>
            <a:ext uri="{147F2762-F138-4A5C-976F-8EAC2B608ADB}">
              <a16:predDERef xmlns:a16="http://schemas.microsoft.com/office/drawing/2014/main" pred="{00000000-0008-0000-0200-00003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8" name="Option Button 60" hidden="1">
          <a:extLst>
            <a:ext uri="{63B3BB69-23CF-44E3-9099-C40C66FF867C}">
              <a14:compatExt xmlns:a14="http://schemas.microsoft.com/office/drawing/2010/main" spid="_x0000_s2108"/>
            </a:ext>
            <a:ext uri="{FF2B5EF4-FFF2-40B4-BE49-F238E27FC236}">
              <a16:creationId xmlns:a16="http://schemas.microsoft.com/office/drawing/2014/main" id="{00000000-0008-0000-0200-00003C080000}"/>
            </a:ext>
            <a:ext uri="{147F2762-F138-4A5C-976F-8EAC2B608ADB}">
              <a16:predDERef xmlns:a16="http://schemas.microsoft.com/office/drawing/2014/main" pred="{00000000-0008-0000-0200-00003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9" name="Option Button 61" hidden="1">
          <a:extLst>
            <a:ext uri="{63B3BB69-23CF-44E3-9099-C40C66FF867C}">
              <a14:compatExt xmlns:a14="http://schemas.microsoft.com/office/drawing/2010/main" spid="_x0000_s2109"/>
            </a:ext>
            <a:ext uri="{FF2B5EF4-FFF2-40B4-BE49-F238E27FC236}">
              <a16:creationId xmlns:a16="http://schemas.microsoft.com/office/drawing/2014/main" id="{00000000-0008-0000-0200-00003D080000}"/>
            </a:ext>
            <a:ext uri="{147F2762-F138-4A5C-976F-8EAC2B608ADB}">
              <a16:predDERef xmlns:a16="http://schemas.microsoft.com/office/drawing/2014/main" pred="{00000000-0008-0000-0200-00003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10" name="Option Button 62" hidden="1">
          <a:extLst>
            <a:ext uri="{63B3BB69-23CF-44E3-9099-C40C66FF867C}">
              <a14:compatExt xmlns:a14="http://schemas.microsoft.com/office/drawing/2010/main" spid="_x0000_s2110"/>
            </a:ext>
            <a:ext uri="{FF2B5EF4-FFF2-40B4-BE49-F238E27FC236}">
              <a16:creationId xmlns:a16="http://schemas.microsoft.com/office/drawing/2014/main" id="{00000000-0008-0000-0200-00003E080000}"/>
            </a:ext>
            <a:ext uri="{147F2762-F138-4A5C-976F-8EAC2B608ADB}">
              <a16:predDERef xmlns:a16="http://schemas.microsoft.com/office/drawing/2014/main" pred="{00000000-0008-0000-0200-00003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32</xdr:col>
      <xdr:colOff>6350</xdr:colOff>
      <xdr:row>28</xdr:row>
      <xdr:rowOff>381000</xdr:rowOff>
    </xdr:to>
    <xdr:sp macro="" textlink="">
      <xdr:nvSpPr>
        <xdr:cNvPr id="2111" name="Group Box 63" hidden="1">
          <a:extLst>
            <a:ext uri="{63B3BB69-23CF-44E3-9099-C40C66FF867C}">
              <a14:compatExt xmlns:a14="http://schemas.microsoft.com/office/drawing/2010/main" spid="_x0000_s2111"/>
            </a:ext>
            <a:ext uri="{FF2B5EF4-FFF2-40B4-BE49-F238E27FC236}">
              <a16:creationId xmlns:a16="http://schemas.microsoft.com/office/drawing/2014/main" id="{00000000-0008-0000-0200-00003F080000}"/>
            </a:ext>
            <a:ext uri="{147F2762-F138-4A5C-976F-8EAC2B608ADB}">
              <a16:predDERef xmlns:a16="http://schemas.microsoft.com/office/drawing/2014/main" pred="{00000000-0008-0000-0200-00003E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2" name="Option Button 64" hidden="1">
          <a:extLst>
            <a:ext uri="{63B3BB69-23CF-44E3-9099-C40C66FF867C}">
              <a14:compatExt xmlns:a14="http://schemas.microsoft.com/office/drawing/2010/main" spid="_x0000_s2112"/>
            </a:ext>
            <a:ext uri="{FF2B5EF4-FFF2-40B4-BE49-F238E27FC236}">
              <a16:creationId xmlns:a16="http://schemas.microsoft.com/office/drawing/2014/main" id="{00000000-0008-0000-0200-000040080000}"/>
            </a:ext>
            <a:ext uri="{147F2762-F138-4A5C-976F-8EAC2B608ADB}">
              <a16:predDERef xmlns:a16="http://schemas.microsoft.com/office/drawing/2014/main" pred="{00000000-0008-0000-0200-00003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3" name="Option Button 65" hidden="1">
          <a:extLst>
            <a:ext uri="{63B3BB69-23CF-44E3-9099-C40C66FF867C}">
              <a14:compatExt xmlns:a14="http://schemas.microsoft.com/office/drawing/2010/main" spid="_x0000_s2113"/>
            </a:ext>
            <a:ext uri="{FF2B5EF4-FFF2-40B4-BE49-F238E27FC236}">
              <a16:creationId xmlns:a16="http://schemas.microsoft.com/office/drawing/2014/main" id="{00000000-0008-0000-0200-000041080000}"/>
            </a:ext>
            <a:ext uri="{147F2762-F138-4A5C-976F-8EAC2B608ADB}">
              <a16:predDERef xmlns:a16="http://schemas.microsoft.com/office/drawing/2014/main" pred="{00000000-0008-0000-0200-00004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4" name="Option Button 66" hidden="1">
          <a:extLst>
            <a:ext uri="{63B3BB69-23CF-44E3-9099-C40C66FF867C}">
              <a14:compatExt xmlns:a14="http://schemas.microsoft.com/office/drawing/2010/main" spid="_x0000_s2114"/>
            </a:ext>
            <a:ext uri="{FF2B5EF4-FFF2-40B4-BE49-F238E27FC236}">
              <a16:creationId xmlns:a16="http://schemas.microsoft.com/office/drawing/2014/main" id="{00000000-0008-0000-0200-000042080000}"/>
            </a:ext>
            <a:ext uri="{147F2762-F138-4A5C-976F-8EAC2B608ADB}">
              <a16:predDERef xmlns:a16="http://schemas.microsoft.com/office/drawing/2014/main" pred="{00000000-0008-0000-0200-00004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5" name="Option Button 67" hidden="1">
          <a:extLst>
            <a:ext uri="{63B3BB69-23CF-44E3-9099-C40C66FF867C}">
              <a14:compatExt xmlns:a14="http://schemas.microsoft.com/office/drawing/2010/main" spid="_x0000_s2115"/>
            </a:ext>
            <a:ext uri="{FF2B5EF4-FFF2-40B4-BE49-F238E27FC236}">
              <a16:creationId xmlns:a16="http://schemas.microsoft.com/office/drawing/2014/main" id="{00000000-0008-0000-0200-000043080000}"/>
            </a:ext>
            <a:ext uri="{147F2762-F138-4A5C-976F-8EAC2B608ADB}">
              <a16:predDERef xmlns:a16="http://schemas.microsoft.com/office/drawing/2014/main" pred="{00000000-0008-0000-0200-00004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32</xdr:col>
      <xdr:colOff>6350</xdr:colOff>
      <xdr:row>45</xdr:row>
      <xdr:rowOff>64861</xdr:rowOff>
    </xdr:to>
    <xdr:sp macro="" textlink="">
      <xdr:nvSpPr>
        <xdr:cNvPr id="2116" name="Group Box 68" hidden="1">
          <a:extLst>
            <a:ext uri="{63B3BB69-23CF-44E3-9099-C40C66FF867C}">
              <a14:compatExt xmlns:a14="http://schemas.microsoft.com/office/drawing/2010/main" spid="_x0000_s2116"/>
            </a:ext>
            <a:ext uri="{FF2B5EF4-FFF2-40B4-BE49-F238E27FC236}">
              <a16:creationId xmlns:a16="http://schemas.microsoft.com/office/drawing/2014/main" id="{00000000-0008-0000-0200-000044080000}"/>
            </a:ext>
            <a:ext uri="{147F2762-F138-4A5C-976F-8EAC2B608ADB}">
              <a16:predDERef xmlns:a16="http://schemas.microsoft.com/office/drawing/2014/main" pred="{00000000-0008-0000-0200-000043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7" name="Option Button 69" hidden="1">
          <a:extLst>
            <a:ext uri="{63B3BB69-23CF-44E3-9099-C40C66FF867C}">
              <a14:compatExt xmlns:a14="http://schemas.microsoft.com/office/drawing/2010/main" spid="_x0000_s2117"/>
            </a:ext>
            <a:ext uri="{FF2B5EF4-FFF2-40B4-BE49-F238E27FC236}">
              <a16:creationId xmlns:a16="http://schemas.microsoft.com/office/drawing/2014/main" id="{00000000-0008-0000-0200-000045080000}"/>
            </a:ext>
            <a:ext uri="{147F2762-F138-4A5C-976F-8EAC2B608ADB}">
              <a16:predDERef xmlns:a16="http://schemas.microsoft.com/office/drawing/2014/main" pred="{00000000-0008-0000-0200-00004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8" name="Option Button 70" hidden="1">
          <a:extLst>
            <a:ext uri="{63B3BB69-23CF-44E3-9099-C40C66FF867C}">
              <a14:compatExt xmlns:a14="http://schemas.microsoft.com/office/drawing/2010/main" spid="_x0000_s2118"/>
            </a:ext>
            <a:ext uri="{FF2B5EF4-FFF2-40B4-BE49-F238E27FC236}">
              <a16:creationId xmlns:a16="http://schemas.microsoft.com/office/drawing/2014/main" id="{00000000-0008-0000-0200-000046080000}"/>
            </a:ext>
            <a:ext uri="{147F2762-F138-4A5C-976F-8EAC2B608ADB}">
              <a16:predDERef xmlns:a16="http://schemas.microsoft.com/office/drawing/2014/main" pred="{00000000-0008-0000-0200-00004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9" name="Option Button 71" hidden="1">
          <a:extLst>
            <a:ext uri="{63B3BB69-23CF-44E3-9099-C40C66FF867C}">
              <a14:compatExt xmlns:a14="http://schemas.microsoft.com/office/drawing/2010/main" spid="_x0000_s2119"/>
            </a:ext>
            <a:ext uri="{FF2B5EF4-FFF2-40B4-BE49-F238E27FC236}">
              <a16:creationId xmlns:a16="http://schemas.microsoft.com/office/drawing/2014/main" id="{00000000-0008-0000-0200-000047080000}"/>
            </a:ext>
            <a:ext uri="{147F2762-F138-4A5C-976F-8EAC2B608ADB}">
              <a16:predDERef xmlns:a16="http://schemas.microsoft.com/office/drawing/2014/main" pred="{00000000-0008-0000-0200-00004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20" name="Option Button 72" hidden="1">
          <a:extLst>
            <a:ext uri="{63B3BB69-23CF-44E3-9099-C40C66FF867C}">
              <a14:compatExt xmlns:a14="http://schemas.microsoft.com/office/drawing/2010/main" spid="_x0000_s2120"/>
            </a:ext>
            <a:ext uri="{FF2B5EF4-FFF2-40B4-BE49-F238E27FC236}">
              <a16:creationId xmlns:a16="http://schemas.microsoft.com/office/drawing/2014/main" id="{00000000-0008-0000-0200-000048080000}"/>
            </a:ext>
            <a:ext uri="{147F2762-F138-4A5C-976F-8EAC2B608ADB}">
              <a16:predDERef xmlns:a16="http://schemas.microsoft.com/office/drawing/2014/main" pred="{00000000-0008-0000-0200-00004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32</xdr:col>
      <xdr:colOff>6350</xdr:colOff>
      <xdr:row>52</xdr:row>
      <xdr:rowOff>425450</xdr:rowOff>
    </xdr:to>
    <xdr:sp macro="" textlink="">
      <xdr:nvSpPr>
        <xdr:cNvPr id="31" name="Group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200-000049080000}"/>
            </a:ext>
            <a:ext uri="{147F2762-F138-4A5C-976F-8EAC2B608ADB}">
              <a16:predDERef xmlns:a16="http://schemas.microsoft.com/office/drawing/2014/main" pred="{00000000-0008-0000-0200-000048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30" name="Option Button 74" hidden="1">
          <a:extLst>
            <a:ext uri="{63B3BB69-23CF-44E3-9099-C40C66FF867C}">
              <a14:compatExt xmlns:a14="http://schemas.microsoft.com/office/drawing/2010/main" spid="_x0000_s2122"/>
            </a:ext>
            <a:ext uri="{FF2B5EF4-FFF2-40B4-BE49-F238E27FC236}">
              <a16:creationId xmlns:a16="http://schemas.microsoft.com/office/drawing/2014/main" id="{00000000-0008-0000-0200-00004A080000}"/>
            </a:ext>
            <a:ext uri="{147F2762-F138-4A5C-976F-8EAC2B608ADB}">
              <a16:predDERef xmlns:a16="http://schemas.microsoft.com/office/drawing/2014/main" pred="{00000000-0008-0000-0200-00004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00000000-0008-0000-0200-00004B080000}"/>
            </a:ext>
            <a:ext uri="{147F2762-F138-4A5C-976F-8EAC2B608ADB}">
              <a16:predDERef xmlns:a16="http://schemas.microsoft.com/office/drawing/2014/main" pred="{00000000-0008-0000-0200-00004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8" name="Option Button 76" hidden="1">
          <a:extLst>
            <a:ext uri="{63B3BB69-23CF-44E3-9099-C40C66FF867C}">
              <a14:compatExt xmlns:a14="http://schemas.microsoft.com/office/drawing/2010/main" spid="_x0000_s2124"/>
            </a:ext>
            <a:ext uri="{FF2B5EF4-FFF2-40B4-BE49-F238E27FC236}">
              <a16:creationId xmlns:a16="http://schemas.microsoft.com/office/drawing/2014/main" id="{00000000-0008-0000-0200-00004C080000}"/>
            </a:ext>
            <a:ext uri="{147F2762-F138-4A5C-976F-8EAC2B608ADB}">
              <a16:predDERef xmlns:a16="http://schemas.microsoft.com/office/drawing/2014/main" pred="{00000000-0008-0000-0200-00004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7" name="Option Button 77" hidden="1">
          <a:extLst>
            <a:ext uri="{63B3BB69-23CF-44E3-9099-C40C66FF867C}">
              <a14:compatExt xmlns:a14="http://schemas.microsoft.com/office/drawing/2010/main" spid="_x0000_s2125"/>
            </a:ext>
            <a:ext uri="{FF2B5EF4-FFF2-40B4-BE49-F238E27FC236}">
              <a16:creationId xmlns:a16="http://schemas.microsoft.com/office/drawing/2014/main" id="{00000000-0008-0000-0200-00004D080000}"/>
            </a:ext>
            <a:ext uri="{147F2762-F138-4A5C-976F-8EAC2B608ADB}">
              <a16:predDERef xmlns:a16="http://schemas.microsoft.com/office/drawing/2014/main" pred="{00000000-0008-0000-0200-00004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32</xdr:col>
      <xdr:colOff>6350</xdr:colOff>
      <xdr:row>53</xdr:row>
      <xdr:rowOff>377825</xdr:rowOff>
    </xdr:to>
    <xdr:sp macro="" textlink="">
      <xdr:nvSpPr>
        <xdr:cNvPr id="26" name="Group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200-00004E080000}"/>
            </a:ext>
            <a:ext uri="{147F2762-F138-4A5C-976F-8EAC2B608ADB}">
              <a16:predDERef xmlns:a16="http://schemas.microsoft.com/office/drawing/2014/main" pred="{00000000-0008-0000-0200-00004D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5" name="Option Button 79" hidden="1">
          <a:extLst>
            <a:ext uri="{63B3BB69-23CF-44E3-9099-C40C66FF867C}">
              <a14:compatExt xmlns:a14="http://schemas.microsoft.com/office/drawing/2010/main" spid="_x0000_s2127"/>
            </a:ext>
            <a:ext uri="{FF2B5EF4-FFF2-40B4-BE49-F238E27FC236}">
              <a16:creationId xmlns:a16="http://schemas.microsoft.com/office/drawing/2014/main" id="{00000000-0008-0000-0200-00004F080000}"/>
            </a:ext>
            <a:ext uri="{147F2762-F138-4A5C-976F-8EAC2B608ADB}">
              <a16:predDERef xmlns:a16="http://schemas.microsoft.com/office/drawing/2014/main" pred="{00000000-0008-0000-0200-00004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4" name="Option Button 80" hidden="1">
          <a:extLst>
            <a:ext uri="{63B3BB69-23CF-44E3-9099-C40C66FF867C}">
              <a14:compatExt xmlns:a14="http://schemas.microsoft.com/office/drawing/2010/main" spid="_x0000_s2128"/>
            </a:ext>
            <a:ext uri="{FF2B5EF4-FFF2-40B4-BE49-F238E27FC236}">
              <a16:creationId xmlns:a16="http://schemas.microsoft.com/office/drawing/2014/main" id="{00000000-0008-0000-0200-000050080000}"/>
            </a:ext>
            <a:ext uri="{147F2762-F138-4A5C-976F-8EAC2B608ADB}">
              <a16:predDERef xmlns:a16="http://schemas.microsoft.com/office/drawing/2014/main" pred="{00000000-0008-0000-0200-00004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3" name="Option Button 81" hidden="1">
          <a:extLst>
            <a:ext uri="{63B3BB69-23CF-44E3-9099-C40C66FF867C}">
              <a14:compatExt xmlns:a14="http://schemas.microsoft.com/office/drawing/2010/main" spid="_x0000_s2129"/>
            </a:ext>
            <a:ext uri="{FF2B5EF4-FFF2-40B4-BE49-F238E27FC236}">
              <a16:creationId xmlns:a16="http://schemas.microsoft.com/office/drawing/2014/main" id="{00000000-0008-0000-0200-000051080000}"/>
            </a:ext>
            <a:ext uri="{147F2762-F138-4A5C-976F-8EAC2B608ADB}">
              <a16:predDERef xmlns:a16="http://schemas.microsoft.com/office/drawing/2014/main" pred="{00000000-0008-0000-0200-00005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2" name="Option Button 82" hidden="1">
          <a:extLst>
            <a:ext uri="{63B3BB69-23CF-44E3-9099-C40C66FF867C}">
              <a14:compatExt xmlns:a14="http://schemas.microsoft.com/office/drawing/2010/main" spid="_x0000_s2130"/>
            </a:ext>
            <a:ext uri="{FF2B5EF4-FFF2-40B4-BE49-F238E27FC236}">
              <a16:creationId xmlns:a16="http://schemas.microsoft.com/office/drawing/2014/main" id="{00000000-0008-0000-0200-000052080000}"/>
            </a:ext>
            <a:ext uri="{147F2762-F138-4A5C-976F-8EAC2B608ADB}">
              <a16:predDERef xmlns:a16="http://schemas.microsoft.com/office/drawing/2014/main" pred="{00000000-0008-0000-0200-00005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28575</xdr:rowOff>
    </xdr:from>
    <xdr:to>
      <xdr:col>32</xdr:col>
      <xdr:colOff>6350</xdr:colOff>
      <xdr:row>54</xdr:row>
      <xdr:rowOff>406400</xdr:rowOff>
    </xdr:to>
    <xdr:sp macro="" textlink="">
      <xdr:nvSpPr>
        <xdr:cNvPr id="21" name="Group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53080000}"/>
            </a:ext>
            <a:ext uri="{147F2762-F138-4A5C-976F-8EAC2B608ADB}">
              <a16:predDERef xmlns:a16="http://schemas.microsoft.com/office/drawing/2014/main" pred="{00000000-0008-0000-0200-000052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20" name="Option Button 84" hidden="1">
          <a:extLst>
            <a:ext uri="{63B3BB69-23CF-44E3-9099-C40C66FF867C}">
              <a14:compatExt xmlns:a14="http://schemas.microsoft.com/office/drawing/2010/main" spid="_x0000_s2132"/>
            </a:ext>
            <a:ext uri="{FF2B5EF4-FFF2-40B4-BE49-F238E27FC236}">
              <a16:creationId xmlns:a16="http://schemas.microsoft.com/office/drawing/2014/main" id="{00000000-0008-0000-0200-000054080000}"/>
            </a:ext>
            <a:ext uri="{147F2762-F138-4A5C-976F-8EAC2B608ADB}">
              <a16:predDERef xmlns:a16="http://schemas.microsoft.com/office/drawing/2014/main" pred="{00000000-0008-0000-0200-00005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9" name="Option Button 85" hidden="1">
          <a:extLst>
            <a:ext uri="{63B3BB69-23CF-44E3-9099-C40C66FF867C}">
              <a14:compatExt xmlns:a14="http://schemas.microsoft.com/office/drawing/2010/main" spid="_x0000_s2133"/>
            </a:ext>
            <a:ext uri="{FF2B5EF4-FFF2-40B4-BE49-F238E27FC236}">
              <a16:creationId xmlns:a16="http://schemas.microsoft.com/office/drawing/2014/main" id="{00000000-0008-0000-0200-000055080000}"/>
            </a:ext>
            <a:ext uri="{147F2762-F138-4A5C-976F-8EAC2B608ADB}">
              <a16:predDERef xmlns:a16="http://schemas.microsoft.com/office/drawing/2014/main" pred="{00000000-0008-0000-0200-00005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8" name="Option Button 86" hidden="1">
          <a:extLst>
            <a:ext uri="{63B3BB69-23CF-44E3-9099-C40C66FF867C}">
              <a14:compatExt xmlns:a14="http://schemas.microsoft.com/office/drawing/2010/main" spid="_x0000_s2134"/>
            </a:ext>
            <a:ext uri="{FF2B5EF4-FFF2-40B4-BE49-F238E27FC236}">
              <a16:creationId xmlns:a16="http://schemas.microsoft.com/office/drawing/2014/main" id="{00000000-0008-0000-0200-000056080000}"/>
            </a:ext>
            <a:ext uri="{147F2762-F138-4A5C-976F-8EAC2B608ADB}">
              <a16:predDERef xmlns:a16="http://schemas.microsoft.com/office/drawing/2014/main" pred="{00000000-0008-0000-0200-00005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7" name="Option Button 87" hidden="1">
          <a:extLst>
            <a:ext uri="{63B3BB69-23CF-44E3-9099-C40C66FF867C}">
              <a14:compatExt xmlns:a14="http://schemas.microsoft.com/office/drawing/2010/main" spid="_x0000_s2135"/>
            </a:ext>
            <a:ext uri="{FF2B5EF4-FFF2-40B4-BE49-F238E27FC236}">
              <a16:creationId xmlns:a16="http://schemas.microsoft.com/office/drawing/2014/main" id="{00000000-0008-0000-0200-000057080000}"/>
            </a:ext>
            <a:ext uri="{147F2762-F138-4A5C-976F-8EAC2B608ADB}">
              <a16:predDERef xmlns:a16="http://schemas.microsoft.com/office/drawing/2014/main" pred="{00000000-0008-0000-0200-00005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28575</xdr:rowOff>
    </xdr:from>
    <xdr:to>
      <xdr:col>32</xdr:col>
      <xdr:colOff>6350</xdr:colOff>
      <xdr:row>59</xdr:row>
      <xdr:rowOff>406400</xdr:rowOff>
    </xdr:to>
    <xdr:sp macro="" textlink="">
      <xdr:nvSpPr>
        <xdr:cNvPr id="16" name="Group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200-000058080000}"/>
            </a:ext>
            <a:ext uri="{147F2762-F138-4A5C-976F-8EAC2B608ADB}">
              <a16:predDERef xmlns:a16="http://schemas.microsoft.com/office/drawing/2014/main" pred="{00000000-0008-0000-0200-000057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5" name="Option Button 89" hidden="1">
          <a:extLst>
            <a:ext uri="{63B3BB69-23CF-44E3-9099-C40C66FF867C}">
              <a14:compatExt xmlns:a14="http://schemas.microsoft.com/office/drawing/2010/main" spid="_x0000_s2137"/>
            </a:ext>
            <a:ext uri="{FF2B5EF4-FFF2-40B4-BE49-F238E27FC236}">
              <a16:creationId xmlns:a16="http://schemas.microsoft.com/office/drawing/2014/main" id="{00000000-0008-0000-0200-000059080000}"/>
            </a:ext>
            <a:ext uri="{147F2762-F138-4A5C-976F-8EAC2B608ADB}">
              <a16:predDERef xmlns:a16="http://schemas.microsoft.com/office/drawing/2014/main" pred="{00000000-0008-0000-0200-00005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4" name="Option Button 90" hidden="1">
          <a:extLst>
            <a:ext uri="{63B3BB69-23CF-44E3-9099-C40C66FF867C}">
              <a14:compatExt xmlns:a14="http://schemas.microsoft.com/office/drawing/2010/main" spid="_x0000_s2138"/>
            </a:ext>
            <a:ext uri="{FF2B5EF4-FFF2-40B4-BE49-F238E27FC236}">
              <a16:creationId xmlns:a16="http://schemas.microsoft.com/office/drawing/2014/main" id="{00000000-0008-0000-0200-00005A080000}"/>
            </a:ext>
            <a:ext uri="{147F2762-F138-4A5C-976F-8EAC2B608ADB}">
              <a16:predDERef xmlns:a16="http://schemas.microsoft.com/office/drawing/2014/main" pred="{00000000-0008-0000-0200-00005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3" name="Option Button 91" hidden="1">
          <a:extLst>
            <a:ext uri="{63B3BB69-23CF-44E3-9099-C40C66FF867C}">
              <a14:compatExt xmlns:a14="http://schemas.microsoft.com/office/drawing/2010/main" spid="_x0000_s2139"/>
            </a:ext>
            <a:ext uri="{FF2B5EF4-FFF2-40B4-BE49-F238E27FC236}">
              <a16:creationId xmlns:a16="http://schemas.microsoft.com/office/drawing/2014/main" id="{00000000-0008-0000-0200-00005B080000}"/>
            </a:ext>
            <a:ext uri="{147F2762-F138-4A5C-976F-8EAC2B608ADB}">
              <a16:predDERef xmlns:a16="http://schemas.microsoft.com/office/drawing/2014/main" pred="{00000000-0008-0000-0200-00005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2" name="Option Button 92" hidden="1">
          <a:extLst>
            <a:ext uri="{63B3BB69-23CF-44E3-9099-C40C66FF867C}">
              <a14:compatExt xmlns:a14="http://schemas.microsoft.com/office/drawing/2010/main" spid="_x0000_s2140"/>
            </a:ext>
            <a:ext uri="{FF2B5EF4-FFF2-40B4-BE49-F238E27FC236}">
              <a16:creationId xmlns:a16="http://schemas.microsoft.com/office/drawing/2014/main" id="{00000000-0008-0000-0200-00005C080000}"/>
            </a:ext>
            <a:ext uri="{147F2762-F138-4A5C-976F-8EAC2B608ADB}">
              <a16:predDERef xmlns:a16="http://schemas.microsoft.com/office/drawing/2014/main" pred="{00000000-0008-0000-0200-00005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32</xdr:col>
      <xdr:colOff>6350</xdr:colOff>
      <xdr:row>98</xdr:row>
      <xdr:rowOff>64860</xdr:rowOff>
    </xdr:to>
    <xdr:sp macro="" textlink="">
      <xdr:nvSpPr>
        <xdr:cNvPr id="36" name="Group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200-00005D080000}"/>
            </a:ext>
            <a:ext uri="{147F2762-F138-4A5C-976F-8EAC2B608ADB}">
              <a16:predDERef xmlns:a16="http://schemas.microsoft.com/office/drawing/2014/main" pred="{00000000-0008-0000-0200-00005C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5" name="Option Button 94" hidden="1">
          <a:extLst>
            <a:ext uri="{63B3BB69-23CF-44E3-9099-C40C66FF867C}">
              <a14:compatExt xmlns:a14="http://schemas.microsoft.com/office/drawing/2010/main" spid="_x0000_s2142"/>
            </a:ext>
            <a:ext uri="{FF2B5EF4-FFF2-40B4-BE49-F238E27FC236}">
              <a16:creationId xmlns:a16="http://schemas.microsoft.com/office/drawing/2014/main" id="{00000000-0008-0000-0200-00005E080000}"/>
            </a:ext>
            <a:ext uri="{147F2762-F138-4A5C-976F-8EAC2B608ADB}">
              <a16:predDERef xmlns:a16="http://schemas.microsoft.com/office/drawing/2014/main" pred="{00000000-0008-0000-0200-00005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4" name="Option Button 95" hidden="1">
          <a:extLst>
            <a:ext uri="{63B3BB69-23CF-44E3-9099-C40C66FF867C}">
              <a14:compatExt xmlns:a14="http://schemas.microsoft.com/office/drawing/2010/main" spid="_x0000_s2143"/>
            </a:ext>
            <a:ext uri="{FF2B5EF4-FFF2-40B4-BE49-F238E27FC236}">
              <a16:creationId xmlns:a16="http://schemas.microsoft.com/office/drawing/2014/main" id="{00000000-0008-0000-0200-00005F080000}"/>
            </a:ext>
            <a:ext uri="{147F2762-F138-4A5C-976F-8EAC2B608ADB}">
              <a16:predDERef xmlns:a16="http://schemas.microsoft.com/office/drawing/2014/main" pred="{00000000-0008-0000-0200-00005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3" name="Option Button 96"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60080000}"/>
            </a:ext>
            <a:ext uri="{147F2762-F138-4A5C-976F-8EAC2B608ADB}">
              <a16:predDERef xmlns:a16="http://schemas.microsoft.com/office/drawing/2014/main" pred="{00000000-0008-0000-0200-00005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2" name="Option Button 97"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61080000}"/>
            </a:ext>
            <a:ext uri="{147F2762-F138-4A5C-976F-8EAC2B608ADB}">
              <a16:predDERef xmlns:a16="http://schemas.microsoft.com/office/drawing/2014/main" pred="{00000000-0008-0000-0200-00006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28575</xdr:rowOff>
    </xdr:from>
    <xdr:to>
      <xdr:col>32</xdr:col>
      <xdr:colOff>6350</xdr:colOff>
      <xdr:row>100</xdr:row>
      <xdr:rowOff>406400</xdr:rowOff>
    </xdr:to>
    <xdr:sp macro="" textlink="">
      <xdr:nvSpPr>
        <xdr:cNvPr id="2146" name="Group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62080000}"/>
            </a:ext>
            <a:ext uri="{147F2762-F138-4A5C-976F-8EAC2B608ADB}">
              <a16:predDERef xmlns:a16="http://schemas.microsoft.com/office/drawing/2014/main" pred="{00000000-0008-0000-0200-000061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7" name="Option Button 99"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63080000}"/>
            </a:ext>
            <a:ext uri="{147F2762-F138-4A5C-976F-8EAC2B608ADB}">
              <a16:predDERef xmlns:a16="http://schemas.microsoft.com/office/drawing/2014/main" pred="{00000000-0008-0000-0200-00006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8" name="Option Button 100"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64080000}"/>
            </a:ext>
            <a:ext uri="{147F2762-F138-4A5C-976F-8EAC2B608ADB}">
              <a16:predDERef xmlns:a16="http://schemas.microsoft.com/office/drawing/2014/main" pred="{00000000-0008-0000-0200-00006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9" name="Option Button 101"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65080000}"/>
            </a:ext>
            <a:ext uri="{147F2762-F138-4A5C-976F-8EAC2B608ADB}">
              <a16:predDERef xmlns:a16="http://schemas.microsoft.com/office/drawing/2014/main" pred="{00000000-0008-0000-0200-00006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50" name="Option Button 102"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66080000}"/>
            </a:ext>
            <a:ext uri="{147F2762-F138-4A5C-976F-8EAC2B608ADB}">
              <a16:predDERef xmlns:a16="http://schemas.microsoft.com/office/drawing/2014/main" pred="{00000000-0008-0000-0200-00006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28575</xdr:rowOff>
    </xdr:from>
    <xdr:to>
      <xdr:col>32</xdr:col>
      <xdr:colOff>6350</xdr:colOff>
      <xdr:row>105</xdr:row>
      <xdr:rowOff>419100</xdr:rowOff>
    </xdr:to>
    <xdr:sp macro="" textlink="">
      <xdr:nvSpPr>
        <xdr:cNvPr id="2151" name="Group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67080000}"/>
            </a:ext>
            <a:ext uri="{147F2762-F138-4A5C-976F-8EAC2B608ADB}">
              <a16:predDERef xmlns:a16="http://schemas.microsoft.com/office/drawing/2014/main" pred="{00000000-0008-0000-0200-000066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2" name="Option Button 104"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68080000}"/>
            </a:ext>
            <a:ext uri="{147F2762-F138-4A5C-976F-8EAC2B608ADB}">
              <a16:predDERef xmlns:a16="http://schemas.microsoft.com/office/drawing/2014/main" pred="{00000000-0008-0000-0200-00006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3" name="Option Button 105"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69080000}"/>
            </a:ext>
            <a:ext uri="{147F2762-F138-4A5C-976F-8EAC2B608ADB}">
              <a16:predDERef xmlns:a16="http://schemas.microsoft.com/office/drawing/2014/main" pred="{00000000-0008-0000-0200-00006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4" name="Option Button 106"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6A080000}"/>
            </a:ext>
            <a:ext uri="{147F2762-F138-4A5C-976F-8EAC2B608ADB}">
              <a16:predDERef xmlns:a16="http://schemas.microsoft.com/office/drawing/2014/main" pred="{00000000-0008-0000-0200-00006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5" name="Option Button 107"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6B080000}"/>
            </a:ext>
            <a:ext uri="{147F2762-F138-4A5C-976F-8EAC2B608ADB}">
              <a16:predDERef xmlns:a16="http://schemas.microsoft.com/office/drawing/2014/main" pred="{00000000-0008-0000-0200-00006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28575</xdr:rowOff>
    </xdr:from>
    <xdr:to>
      <xdr:col>32</xdr:col>
      <xdr:colOff>6350</xdr:colOff>
      <xdr:row>28</xdr:row>
      <xdr:rowOff>419100</xdr:rowOff>
    </xdr:to>
    <xdr:sp macro="" textlink="">
      <xdr:nvSpPr>
        <xdr:cNvPr id="2156" name="Group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6C080000}"/>
            </a:ext>
            <a:ext uri="{147F2762-F138-4A5C-976F-8EAC2B608ADB}">
              <a16:predDERef xmlns:a16="http://schemas.microsoft.com/office/drawing/2014/main" pred="{00000000-0008-0000-0200-00006B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7" name="Option Button 109"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6D080000}"/>
            </a:ext>
            <a:ext uri="{147F2762-F138-4A5C-976F-8EAC2B608ADB}">
              <a16:predDERef xmlns:a16="http://schemas.microsoft.com/office/drawing/2014/main" pred="{00000000-0008-0000-0200-00006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8" name="Option Button 110"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6E080000}"/>
            </a:ext>
            <a:ext uri="{147F2762-F138-4A5C-976F-8EAC2B608ADB}">
              <a16:predDERef xmlns:a16="http://schemas.microsoft.com/office/drawing/2014/main" pred="{00000000-0008-0000-0200-00006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9" name="Option Button 111"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6F080000}"/>
            </a:ext>
            <a:ext uri="{147F2762-F138-4A5C-976F-8EAC2B608ADB}">
              <a16:predDERef xmlns:a16="http://schemas.microsoft.com/office/drawing/2014/main" pred="{00000000-0008-0000-0200-00006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60" name="Option Button 112"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70080000}"/>
            </a:ext>
            <a:ext uri="{147F2762-F138-4A5C-976F-8EAC2B608ADB}">
              <a16:predDERef xmlns:a16="http://schemas.microsoft.com/office/drawing/2014/main" pred="{00000000-0008-0000-0200-00006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66</xdr:row>
      <xdr:rowOff>28575</xdr:rowOff>
    </xdr:from>
    <xdr:ext cx="13420725" cy="381000"/>
    <xdr:sp macro="" textlink="">
      <xdr:nvSpPr>
        <xdr:cNvPr id="6" name="Group Box 113" hidden="1">
          <a:extLst>
            <a:ext uri="{63B3BB69-23CF-44E3-9099-C40C66FF867C}">
              <a14:compatExt xmlns:a14="http://schemas.microsoft.com/office/drawing/2010/main" spid="_x0000_s2161"/>
            </a:ext>
            <a:ext uri="{FF2B5EF4-FFF2-40B4-BE49-F238E27FC236}">
              <a16:creationId xmlns:a16="http://schemas.microsoft.com/office/drawing/2014/main" id="{0EC04E8C-0742-45DF-AEE8-B9CFFA650B6E}"/>
            </a:ext>
            <a:ext uri="{147F2762-F138-4A5C-976F-8EAC2B608ADB}">
              <a16:predDERef xmlns:a16="http://schemas.microsoft.com/office/drawing/2014/main" pred="{00000000-0008-0000-0200-000070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66</xdr:row>
      <xdr:rowOff>104775</xdr:rowOff>
    </xdr:from>
    <xdr:ext cx="1047750" cy="209550"/>
    <xdr:sp macro="" textlink="">
      <xdr:nvSpPr>
        <xdr:cNvPr id="5" name="Option Button 114" hidden="1">
          <a:extLst>
            <a:ext uri="{63B3BB69-23CF-44E3-9099-C40C66FF867C}">
              <a14:compatExt xmlns:a14="http://schemas.microsoft.com/office/drawing/2010/main" spid="_x0000_s2162"/>
            </a:ext>
            <a:ext uri="{FF2B5EF4-FFF2-40B4-BE49-F238E27FC236}">
              <a16:creationId xmlns:a16="http://schemas.microsoft.com/office/drawing/2014/main" id="{6BEEA6EE-EE17-49DE-B00B-4140082A04F2}"/>
            </a:ext>
            <a:ext uri="{147F2762-F138-4A5C-976F-8EAC2B608ADB}">
              <a16:predDERef xmlns:a16="http://schemas.microsoft.com/office/drawing/2014/main" pred="{0EC04E8C-0742-45DF-AEE8-B9CFFA650B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4" name="Option Button 115" hidden="1">
          <a:extLst>
            <a:ext uri="{63B3BB69-23CF-44E3-9099-C40C66FF867C}">
              <a14:compatExt xmlns:a14="http://schemas.microsoft.com/office/drawing/2010/main" spid="_x0000_s2163"/>
            </a:ext>
            <a:ext uri="{FF2B5EF4-FFF2-40B4-BE49-F238E27FC236}">
              <a16:creationId xmlns:a16="http://schemas.microsoft.com/office/drawing/2014/main" id="{DB4AF23A-8998-434E-8A98-9CB60D43BE55}"/>
            </a:ext>
            <a:ext uri="{147F2762-F138-4A5C-976F-8EAC2B608ADB}">
              <a16:predDERef xmlns:a16="http://schemas.microsoft.com/office/drawing/2014/main" pred="{6BEEA6EE-EE17-49DE-B00B-4140082A04F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3" name="Option Button 116" hidden="1">
          <a:extLst>
            <a:ext uri="{63B3BB69-23CF-44E3-9099-C40C66FF867C}">
              <a14:compatExt xmlns:a14="http://schemas.microsoft.com/office/drawing/2010/main" spid="_x0000_s2164"/>
            </a:ext>
            <a:ext uri="{FF2B5EF4-FFF2-40B4-BE49-F238E27FC236}">
              <a16:creationId xmlns:a16="http://schemas.microsoft.com/office/drawing/2014/main" id="{9F0E6BF7-5720-46A7-85DC-68AC8A503455}"/>
            </a:ext>
            <a:ext uri="{147F2762-F138-4A5C-976F-8EAC2B608ADB}">
              <a16:predDERef xmlns:a16="http://schemas.microsoft.com/office/drawing/2014/main" pred="{DB4AF23A-8998-434E-8A98-9CB60D43BE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2" name="Option Button 117" hidden="1">
          <a:extLst>
            <a:ext uri="{63B3BB69-23CF-44E3-9099-C40C66FF867C}">
              <a14:compatExt xmlns:a14="http://schemas.microsoft.com/office/drawing/2010/main" spid="_x0000_s2165"/>
            </a:ext>
            <a:ext uri="{FF2B5EF4-FFF2-40B4-BE49-F238E27FC236}">
              <a16:creationId xmlns:a16="http://schemas.microsoft.com/office/drawing/2014/main" id="{55FC68DD-EA04-4969-AAF8-5B107CB98014}"/>
            </a:ext>
            <a:ext uri="{147F2762-F138-4A5C-976F-8EAC2B608ADB}">
              <a16:predDERef xmlns:a16="http://schemas.microsoft.com/office/drawing/2014/main" pred="{9F0E6BF7-5720-46A7-85DC-68AC8A5034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85725</xdr:colOff>
      <xdr:row>2</xdr:row>
      <xdr:rowOff>11431</xdr:rowOff>
    </xdr:from>
    <xdr:to>
      <xdr:col>11</xdr:col>
      <xdr:colOff>66675</xdr:colOff>
      <xdr:row>18</xdr:row>
      <xdr:rowOff>57151</xdr:rowOff>
    </xdr:to>
    <xdr:sp macro="" textlink="">
      <xdr:nvSpPr>
        <xdr:cNvPr id="2" name="TextBox 1">
          <a:extLst>
            <a:ext uri="{FF2B5EF4-FFF2-40B4-BE49-F238E27FC236}">
              <a16:creationId xmlns:a16="http://schemas.microsoft.com/office/drawing/2014/main" id="{34FC87A6-3DA5-4DA1-B751-A4DF30E4B6BC}"/>
            </a:ext>
            <a:ext uri="{147F2762-F138-4A5C-976F-8EAC2B608ADB}">
              <a16:predDERef xmlns:a16="http://schemas.microsoft.com/office/drawing/2014/main" pred="{6BB5F9AA-D8EC-41B8-93B4-3BD4289AE987}"/>
            </a:ext>
          </a:extLst>
        </xdr:cNvPr>
        <xdr:cNvSpPr txBox="1"/>
      </xdr:nvSpPr>
      <xdr:spPr>
        <a:xfrm>
          <a:off x="85725" y="392431"/>
          <a:ext cx="6686550" cy="3093720"/>
        </a:xfrm>
        <a:prstGeom prst="rect">
          <a:avLst/>
        </a:prstGeom>
        <a:solidFill>
          <a:schemeClr val="accent4">
            <a:lumMod val="20000"/>
            <a:lumOff val="80000"/>
          </a:schemeClr>
        </a:solidFill>
        <a:ln w="9525" cmpd="sng">
          <a:solidFill>
            <a:srgbClr val="F5B22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pt-BR" sz="1100" b="1" i="0">
              <a:solidFill>
                <a:sysClr val="windowText" lastClr="000000"/>
              </a:solidFill>
              <a:latin typeface="+mn-lt"/>
              <a:ea typeface="+mn-ea"/>
              <a:cs typeface="+mn-cs"/>
            </a:rPr>
            <a:t>Como a Ferramenta de Análise de Risco para Detentores de Certificado de Cadeia de Suprimentos funciona?</a:t>
          </a:r>
        </a:p>
        <a:p>
          <a:pPr fontAlgn="base"/>
          <a:r>
            <a:rPr lang="pt-BR" sz="1100" b="0" i="0">
              <a:solidFill>
                <a:sysClr val="windowText" lastClr="000000"/>
              </a:solidFill>
              <a:latin typeface="+mn-lt"/>
              <a:ea typeface="+mn-ea"/>
              <a:cs typeface="+mn-cs"/>
            </a:rPr>
            <a:t>A Ferramenta de Análise de Risco se aplica àqueles Detentores de Certificado de Cadeia de Suprimentos com tópicos sociais em seu escopo.</a:t>
          </a:r>
          <a:r>
            <a:rPr lang="pt-BR" sz="1100" b="0" i="0" baseline="0">
              <a:solidFill>
                <a:sysClr val="windowText" lastClr="000000"/>
              </a:solidFill>
              <a:latin typeface="+mn-lt"/>
              <a:ea typeface="+mn-ea"/>
              <a:cs typeface="+mn-cs"/>
            </a:rPr>
            <a:t> </a:t>
          </a:r>
        </a:p>
        <a:p>
          <a:pPr fontAlgn="base"/>
          <a:endParaRPr/>
        </a:p>
        <a:p>
          <a:pPr fontAlgn="base"/>
          <a:r>
            <a:rPr lang="pt-BR" sz="1100" b="0" i="0">
              <a:latin typeface="+mn-lt"/>
              <a:ea typeface="+mn-ea"/>
              <a:cs typeface="+mn-cs"/>
            </a:rPr>
            <a:t>A Ferramenta é apresentada na forma de um questionário sobre os requisitos aplicáveis.</a:t>
          </a:r>
          <a:r>
            <a:rPr lang="pt-BR" sz="1100" b="0" i="0" baseline="0">
              <a:solidFill>
                <a:schemeClr val="dk1"/>
              </a:solidFill>
              <a:latin typeface="+mn-lt"/>
              <a:ea typeface="+mn-ea"/>
              <a:cs typeface="+mn-cs"/>
            </a:rPr>
            <a:t> </a:t>
          </a:r>
          <a:r>
            <a:rPr lang="pt-BR" sz="1100" b="0" i="0">
              <a:latin typeface="+mn-lt"/>
              <a:ea typeface="+mn-ea"/>
              <a:cs typeface="+mn-cs"/>
            </a:rPr>
            <a:t>Ela contém um conjunto de perguntas que auxiliará o Detentor de Certificado a definir os riscos sociais e as medidas que eles podem tomar para endereçar os riscos.</a:t>
          </a:r>
          <a:r>
            <a:rPr lang="pt-BR" sz="1100" b="0" i="0">
              <a:solidFill>
                <a:sysClr val="windowText" lastClr="000000"/>
              </a:solidFill>
              <a:latin typeface="+mn-lt"/>
              <a:ea typeface="+mn-ea"/>
              <a:cs typeface="+mn-cs"/>
            </a:rPr>
            <a:t> </a:t>
          </a:r>
        </a:p>
        <a:p>
          <a:pPr fontAlgn="base"/>
          <a:r>
            <a:rPr lang="pt-BR" sz="1100" b="0" i="0">
              <a:solidFill>
                <a:sysClr val="windowText" lastClr="000000"/>
              </a:solidFill>
              <a:latin typeface="+mn-lt"/>
              <a:ea typeface="+mn-ea"/>
              <a:cs typeface="+mn-cs"/>
            </a:rPr>
            <a:t> </a:t>
          </a:r>
        </a:p>
        <a:p>
          <a:pPr fontAlgn="base"/>
          <a:r>
            <a:rPr lang="pt-BR" sz="1100" b="0" i="0">
              <a:solidFill>
                <a:sysClr val="windowText" lastClr="000000"/>
              </a:solidFill>
              <a:latin typeface="+mn-lt"/>
              <a:ea typeface="+mn-ea"/>
              <a:cs typeface="+mn-cs"/>
            </a:rPr>
            <a:t>O Detentor de Certificado pode preencher todas as perguntas de uma vez, ou salvar o processo em qualquer estágio e completá-lo posteriormente. Uma vez que a Ferramenta de Análise de Risco for finalizada com sucesso, o Detentor do Certificado tem uma visão geral das medidas de mitigação recomendadas para cada um dos riscos identificados. O Detentor de Certificado pode implementar suas próprias medidas de mitigação, se consideradas em um contexto mais apropriado.</a:t>
          </a:r>
          <a:r>
            <a:rPr lang="pt-BR" sz="1100" b="0" i="0" baseline="0">
              <a:solidFill>
                <a:sysClr val="windowText" lastClr="000000"/>
              </a:solidFill>
              <a:latin typeface="+mn-lt"/>
              <a:ea typeface="+mn-ea"/>
              <a:cs typeface="+mn-cs"/>
            </a:rPr>
            <a:t> Essas medidas podem ser preenchidas na coluna ‘G’: “Medidas de mitigação próprias do Detentor de Certificado”.</a:t>
          </a:r>
          <a:r>
            <a:rPr lang="pt-BR" sz="1100" b="0" i="0">
              <a:solidFill>
                <a:sysClr val="windowText" lastClr="000000"/>
              </a:solidFill>
              <a:latin typeface="+mn-lt"/>
              <a:ea typeface="+mn-ea"/>
              <a:cs typeface="+mn-cs"/>
            </a:rPr>
            <a:t> </a:t>
          </a:r>
        </a:p>
        <a:p>
          <a:pPr fontAlgn="base"/>
          <a:endParaRPr/>
        </a:p>
        <a:p>
          <a:pPr fontAlgn="base"/>
          <a:r>
            <a:rPr lang="pt-BR" sz="1100" b="0" i="0">
              <a:solidFill>
                <a:sysClr val="windowText" lastClr="000000"/>
              </a:solidFill>
              <a:latin typeface="+mn-lt"/>
              <a:ea typeface="+mn-ea"/>
              <a:cs typeface="+mn-cs"/>
            </a:rPr>
            <a:t>As medidas de mitigação devem ser incluídas no plano de gestão, e a implementação deve ser monitorada.</a:t>
          </a:r>
        </a:p>
        <a:p>
          <a:pPr fontAlgn="base"/>
          <a:endParaRPr/>
        </a:p>
        <a:p>
          <a:pPr fontAlgn="base"/>
          <a:r>
            <a:rPr lang="pt-BR" i="1" baseline="0">
              <a:solidFill>
                <a:sysClr val="windowText" lastClr="000000"/>
              </a:solidFill>
            </a:rPr>
            <a:t>A Ferramenta de Análise de Risco está projetada para ser integrada na plataforma de certificação digital em um estágio posterior.</a:t>
          </a:r>
        </a:p>
        <a:p>
          <a:pPr fontAlgn="base"/>
          <a:endParaRPr/>
        </a:p>
        <a:p>
          <a:pPr fontAlgn="base"/>
          <a:endParaRPr/>
        </a:p>
      </xdr:txBody>
    </xdr:sp>
    <xdr:clientData/>
  </xdr:twoCellAnchor>
  <xdr:oneCellAnchor>
    <xdr:from>
      <xdr:col>0</xdr:col>
      <xdr:colOff>66675</xdr:colOff>
      <xdr:row>18</xdr:row>
      <xdr:rowOff>135255</xdr:rowOff>
    </xdr:from>
    <xdr:ext cx="6705599" cy="2093595"/>
    <xdr:sp macro="" textlink="">
      <xdr:nvSpPr>
        <xdr:cNvPr id="3" name="TextBox 2">
          <a:extLst>
            <a:ext uri="{FF2B5EF4-FFF2-40B4-BE49-F238E27FC236}">
              <a16:creationId xmlns:a16="http://schemas.microsoft.com/office/drawing/2014/main" id="{429DEB87-059E-45F1-893E-64AF0B132E3F}"/>
            </a:ext>
          </a:extLst>
        </xdr:cNvPr>
        <xdr:cNvSpPr txBox="1"/>
      </xdr:nvSpPr>
      <xdr:spPr>
        <a:xfrm>
          <a:off x="66675" y="3564255"/>
          <a:ext cx="6705599" cy="2093595"/>
        </a:xfrm>
        <a:prstGeom prst="rect">
          <a:avLst/>
        </a:prstGeom>
        <a:solidFill>
          <a:schemeClr val="accent1">
            <a:lumMod val="20000"/>
            <a:lumOff val="80000"/>
          </a:schemeClr>
        </a:solidFill>
        <a:ln>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pt-BR" sz="1100" b="1">
              <a:solidFill>
                <a:sysClr val="windowText" lastClr="000000"/>
              </a:solidFill>
              <a:latin typeface="+mn-lt"/>
              <a:ea typeface="+mn-ea"/>
              <a:cs typeface="+mn-cs"/>
            </a:rPr>
            <a:t>A Ferramenta de Análise de Risco dos Requisitos para Cadeia de Suprimentos</a:t>
          </a:r>
        </a:p>
        <a:p>
          <a:r>
            <a:rPr lang="pt-BR" sz="1100">
              <a:solidFill>
                <a:sysClr val="windowText" lastClr="000000"/>
              </a:solidFill>
              <a:latin typeface="+mn-lt"/>
              <a:ea typeface="+mn-ea"/>
              <a:cs typeface="+mn-cs"/>
            </a:rPr>
            <a:t> </a:t>
          </a:r>
        </a:p>
        <a:p>
          <a:r>
            <a:rPr lang="pt-BR" sz="1100" u="sng">
              <a:solidFill>
                <a:sysClr val="windowText" lastClr="000000"/>
              </a:solidFill>
              <a:latin typeface="+mn-lt"/>
              <a:ea typeface="+mn-ea"/>
              <a:cs typeface="+mn-cs"/>
            </a:rPr>
            <a:t>Análise de Risco Básica:</a:t>
          </a:r>
        </a:p>
        <a:p>
          <a:r>
            <a:rPr lang="pt-BR" sz="1100" b="1">
              <a:solidFill>
                <a:sysClr val="windowText" lastClr="000000"/>
              </a:solidFill>
              <a:latin typeface="+mn-lt"/>
              <a:ea typeface="+mn-ea"/>
              <a:cs typeface="+mn-cs"/>
            </a:rPr>
            <a:t>Requisito 1.6.2</a:t>
          </a:r>
          <a:r>
            <a:rPr lang="pt-BR" sz="1100">
              <a:solidFill>
                <a:sysClr val="windowText" lastClr="000000"/>
              </a:solidFill>
              <a:latin typeface="+mn-lt"/>
              <a:ea typeface="+mn-ea"/>
              <a:cs typeface="+mn-cs"/>
            </a:rPr>
            <a:t>: </a:t>
          </a:r>
          <a:r>
            <a:rPr lang="pt-BR" sz="1100" b="0" i="0" u="none" strike="noStrike" baseline="0">
              <a:solidFill>
                <a:schemeClr val="tx1"/>
              </a:solidFill>
              <a:latin typeface="+mn-lt"/>
              <a:ea typeface="+mn-ea"/>
              <a:cs typeface="+mn-cs"/>
            </a:rPr>
            <a:t>A pessoa/comitê responsável realiza as seguintes atividades: </a:t>
          </a:r>
        </a:p>
        <a:p>
          <a:r>
            <a:rPr lang="pt-BR"/>
            <a:t>Implementa medidas de mitigação de igualdade de gênero seguindo a Análise de Risco básica e inclui essas medidas no plano de gestão.</a:t>
          </a:r>
        </a:p>
        <a:p>
          <a:r>
            <a:rPr lang="pt-BR" sz="1100" b="1">
              <a:solidFill>
                <a:sysClr val="windowText" lastClr="000000"/>
              </a:solidFill>
              <a:latin typeface="+mn-lt"/>
              <a:ea typeface="+mn-ea"/>
              <a:cs typeface="+mn-cs"/>
            </a:rPr>
            <a:t>Requisito 5.1.2</a:t>
          </a:r>
          <a:r>
            <a:rPr lang="pt-BR" sz="1100">
              <a:solidFill>
                <a:sysClr val="windowText" lastClr="000000"/>
              </a:solidFill>
              <a:latin typeface="+mn-lt"/>
              <a:ea typeface="+mn-ea"/>
              <a:cs typeface="+mn-cs"/>
            </a:rPr>
            <a:t>: </a:t>
          </a:r>
          <a:r>
            <a:rPr lang="pt-BR" sz="1100" b="0" i="0" u="none" strike="noStrike" baseline="0">
              <a:solidFill>
                <a:schemeClr val="tx1"/>
              </a:solidFill>
              <a:latin typeface="+mn-lt"/>
              <a:ea typeface="+mn-ea"/>
              <a:cs typeface="+mn-cs"/>
            </a:rPr>
            <a:t>O representante/comitê da gerência inclui no plano de gestão as medidas de mitigação conforme identificadas na Análise de Risco básica e implementa as medidas correspondentes. </a:t>
          </a:r>
        </a:p>
        <a:p>
          <a:r>
            <a:rPr lang="pt-BR" sz="1100" b="0" i="0" u="none" strike="noStrike" baseline="0">
              <a:solidFill>
                <a:schemeClr val="tx1"/>
              </a:solidFill>
              <a:latin typeface="+mn-lt"/>
              <a:ea typeface="+mn-ea"/>
              <a:cs typeface="+mn-cs"/>
            </a:rPr>
            <a:t>A Análise Básica de Risco é repetida ao menos a cada três anos. 	</a:t>
          </a:r>
        </a:p>
      </xdr:txBody>
    </xdr:sp>
    <xdr:clientData/>
  </xdr:oneCellAnchor>
  <xdr:oneCellAnchor>
    <xdr:from>
      <xdr:col>11</xdr:col>
      <xdr:colOff>142875</xdr:colOff>
      <xdr:row>1</xdr:row>
      <xdr:rowOff>180976</xdr:rowOff>
    </xdr:from>
    <xdr:ext cx="6779894" cy="5276850"/>
    <xdr:sp macro="" textlink="">
      <xdr:nvSpPr>
        <xdr:cNvPr id="4" name="TextBox 3">
          <a:extLst>
            <a:ext uri="{FF2B5EF4-FFF2-40B4-BE49-F238E27FC236}">
              <a16:creationId xmlns:a16="http://schemas.microsoft.com/office/drawing/2014/main" id="{EC0E29F2-D324-4761-B63F-3D5409C91AF6}"/>
            </a:ext>
            <a:ext uri="{147F2762-F138-4A5C-976F-8EAC2B608ADB}">
              <a16:predDERef xmlns:a16="http://schemas.microsoft.com/office/drawing/2014/main" pred="{7D0B4E2E-F6BD-4C5E-9734-E290D9454AFD}"/>
            </a:ext>
          </a:extLst>
        </xdr:cNvPr>
        <xdr:cNvSpPr txBox="1"/>
      </xdr:nvSpPr>
      <xdr:spPr>
        <a:xfrm>
          <a:off x="6848475" y="371476"/>
          <a:ext cx="6779894" cy="5276850"/>
        </a:xfrm>
        <a:prstGeom prst="rect">
          <a:avLst/>
        </a:prstGeom>
        <a:solidFill>
          <a:schemeClr val="accent6">
            <a:lumMod val="20000"/>
            <a:lumOff val="80000"/>
          </a:scheme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t-BR" sz="1100" b="1" i="0" baseline="0">
              <a:solidFill>
                <a:sysClr val="windowText" lastClr="000000"/>
              </a:solidFill>
              <a:latin typeface="+mn-lt"/>
              <a:ea typeface="+mn-ea"/>
              <a:cs typeface="+mn-cs"/>
            </a:rPr>
            <a:t>Por que uma Ferramenta de Análise de Risco para Detentores de Certificado de Cadeia de Suprimentos?</a:t>
          </a:r>
        </a:p>
        <a:p>
          <a:pPr eaLnBrk="1" fontAlgn="auto" latinLnBrk="0" hangingPunct="1"/>
          <a:r>
            <a:rPr lang="pt-BR" sz="1100" b="0" i="0" baseline="0">
              <a:solidFill>
                <a:sysClr val="windowText" lastClr="000000"/>
              </a:solidFill>
              <a:latin typeface="+mn-lt"/>
              <a:ea typeface="+mn-ea"/>
              <a:cs typeface="+mn-cs"/>
            </a:rPr>
            <a:t>O objetivo é apoiar os Detentores de Certificado na definição do que é necessário para atingir os objetivos da Norma, pois:</a:t>
          </a:r>
        </a:p>
        <a:p>
          <a:pPr eaLnBrk="1" fontAlgn="auto" latinLnBrk="0" hangingPunct="1"/>
          <a:r>
            <a:rPr lang="pt-BR" sz="1100" b="0" i="0" baseline="0">
              <a:solidFill>
                <a:sysClr val="windowText" lastClr="000000"/>
              </a:solidFill>
              <a:latin typeface="+mn-lt"/>
              <a:ea typeface="+mn-ea"/>
              <a:cs typeface="+mn-cs"/>
            </a:rPr>
            <a:t>- a </a:t>
          </a:r>
          <a:r>
            <a:rPr lang="pt-BR" sz="1100" b="1" i="0" baseline="0">
              <a:solidFill>
                <a:sysClr val="windowText" lastClr="000000"/>
              </a:solidFill>
              <a:latin typeface="+mn-lt"/>
              <a:ea typeface="+mn-ea"/>
              <a:cs typeface="+mn-cs"/>
            </a:rPr>
            <a:t>Norma não pode cobrir todas as diferentes circunstâncias</a:t>
          </a:r>
          <a:r>
            <a:rPr lang="pt-BR" sz="1100" b="0" i="0" baseline="0">
              <a:solidFill>
                <a:sysClr val="windowText" lastClr="000000"/>
              </a:solidFill>
              <a:latin typeface="+mn-lt"/>
              <a:ea typeface="+mn-ea"/>
              <a:cs typeface="+mn-cs"/>
            </a:rPr>
            <a:t> que possam ocorrer em um contexto específico. </a:t>
          </a:r>
        </a:p>
        <a:p>
          <a:pPr eaLnBrk="1" fontAlgn="auto" latinLnBrk="0" hangingPunct="1"/>
          <a:r>
            <a:rPr lang="pt-BR" sz="1100" b="0" i="0" baseline="0">
              <a:solidFill>
                <a:sysClr val="windowText" lastClr="000000"/>
              </a:solidFill>
              <a:latin typeface="+mn-lt"/>
              <a:ea typeface="+mn-ea"/>
              <a:cs typeface="+mn-cs"/>
            </a:rPr>
            <a:t>- a</a:t>
          </a:r>
          <a:r>
            <a:rPr lang="pt-BR" sz="1100" i="0" baseline="0">
              <a:solidFill>
                <a:sysClr val="windowText" lastClr="000000"/>
              </a:solidFill>
              <a:latin typeface="+mn-lt"/>
              <a:ea typeface="+mn-ea"/>
              <a:cs typeface="+mn-cs"/>
            </a:rPr>
            <a:t> norma </a:t>
          </a:r>
          <a:r>
            <a:rPr lang="pt-BR" sz="1100" b="1" i="0" baseline="0">
              <a:solidFill>
                <a:sysClr val="windowText" lastClr="000000"/>
              </a:solidFill>
              <a:latin typeface="+mn-lt"/>
              <a:ea typeface="+mn-ea"/>
              <a:cs typeface="+mn-cs"/>
            </a:rPr>
            <a:t>não pode prescrever</a:t>
          </a:r>
          <a:r>
            <a:rPr lang="pt-BR" sz="1100" i="0" baseline="0">
              <a:solidFill>
                <a:sysClr val="windowText" lastClr="000000"/>
              </a:solidFill>
              <a:latin typeface="+mn-lt"/>
              <a:ea typeface="+mn-ea"/>
              <a:cs typeface="+mn-cs"/>
            </a:rPr>
            <a:t> para todas as circunstâncias o que constitui as melhores práticas e </a:t>
          </a:r>
          <a:r>
            <a:rPr lang="pt-BR" sz="1100" b="1" i="0" baseline="0">
              <a:solidFill>
                <a:sysClr val="windowText" lastClr="000000"/>
              </a:solidFill>
              <a:latin typeface="+mn-lt"/>
              <a:ea typeface="+mn-ea"/>
              <a:cs typeface="+mn-cs"/>
            </a:rPr>
            <a:t>medidas mais efetivas.</a:t>
          </a:r>
          <a:r>
            <a:rPr lang="pt-BR" sz="1100" b="0" i="0" baseline="0">
              <a:solidFill>
                <a:sysClr val="windowText" lastClr="000000"/>
              </a:solidFill>
              <a:latin typeface="+mn-lt"/>
              <a:ea typeface="+mn-ea"/>
              <a:cs typeface="+mn-cs"/>
            </a:rPr>
            <a:t> </a:t>
          </a:r>
        </a:p>
        <a:p>
          <a:pPr eaLnBrk="1" fontAlgn="auto" latinLnBrk="0" hangingPunct="1"/>
          <a:endParaRPr/>
        </a:p>
        <a:p>
          <a:pPr eaLnBrk="1" fontAlgn="auto" latinLnBrk="0" hangingPunct="1"/>
          <a:r>
            <a:rPr lang="pt-BR" sz="1100" i="0" baseline="0">
              <a:solidFill>
                <a:sysClr val="windowText" lastClr="000000"/>
              </a:solidFill>
              <a:latin typeface="+mn-lt"/>
              <a:ea typeface="+mn-ea"/>
              <a:cs typeface="+mn-cs"/>
            </a:rPr>
            <a:t>Essa ferramenta é um </a:t>
          </a:r>
          <a:r>
            <a:rPr lang="pt-BR" sz="1100" b="1" i="0" baseline="0">
              <a:solidFill>
                <a:sysClr val="windowText" lastClr="000000"/>
              </a:solidFill>
              <a:latin typeface="+mn-lt"/>
              <a:ea typeface="+mn-ea"/>
              <a:cs typeface="+mn-cs"/>
            </a:rPr>
            <a:t>guia</a:t>
          </a:r>
          <a:r>
            <a:rPr lang="pt-BR" sz="1100" i="0" baseline="0">
              <a:solidFill>
                <a:sysClr val="windowText" lastClr="000000"/>
              </a:solidFill>
              <a:latin typeface="+mn-lt"/>
              <a:ea typeface="+mn-ea"/>
              <a:cs typeface="+mn-cs"/>
            </a:rPr>
            <a:t> para Detentores de Certificado identificarem como melhor reduzir riscos e como melhor atingir os objetivos de sustentabilidade ao responder uma série de perguntas predefinidas.</a:t>
          </a:r>
          <a:r>
            <a:rPr lang="pt-BR" sz="1100" b="0" i="0" baseline="0">
              <a:solidFill>
                <a:sysClr val="windowText" lastClr="000000"/>
              </a:solidFill>
              <a:latin typeface="+mn-lt"/>
              <a:ea typeface="+mn-ea"/>
              <a:cs typeface="+mn-cs"/>
            </a:rPr>
            <a:t> </a:t>
          </a:r>
        </a:p>
        <a:p>
          <a:pPr eaLnBrk="1" fontAlgn="auto" latinLnBrk="0" hangingPunct="1"/>
          <a:r>
            <a:rPr lang="pt-BR" sz="1100" i="0" baseline="0">
              <a:solidFill>
                <a:sysClr val="windowText" lastClr="000000"/>
              </a:solidFill>
              <a:latin typeface="+mn-lt"/>
              <a:ea typeface="+mn-ea"/>
              <a:cs typeface="+mn-cs"/>
            </a:rPr>
            <a:t>Essa ferramenta </a:t>
          </a:r>
          <a:r>
            <a:rPr lang="pt-BR" sz="1100" b="1" i="0" baseline="0">
              <a:solidFill>
                <a:sysClr val="windowText" lastClr="000000"/>
              </a:solidFill>
              <a:latin typeface="+mn-lt"/>
              <a:ea typeface="+mn-ea"/>
              <a:cs typeface="+mn-cs"/>
            </a:rPr>
            <a:t>não</a:t>
          </a:r>
          <a:r>
            <a:rPr lang="pt-BR" sz="1100" i="0" baseline="0">
              <a:solidFill>
                <a:sysClr val="windowText" lastClr="000000"/>
              </a:solidFill>
              <a:latin typeface="+mn-lt"/>
              <a:ea typeface="+mn-ea"/>
              <a:cs typeface="+mn-cs"/>
            </a:rPr>
            <a:t> é utilizada para</a:t>
          </a:r>
          <a:r>
            <a:rPr lang="pt-BR" sz="1100" b="1" i="0" baseline="0">
              <a:solidFill>
                <a:sysClr val="windowText" lastClr="000000"/>
              </a:solidFill>
              <a:latin typeface="+mn-lt"/>
              <a:ea typeface="+mn-ea"/>
              <a:cs typeface="+mn-cs"/>
            </a:rPr>
            <a:t> determinar o nível de risco</a:t>
          </a:r>
          <a:r>
            <a:rPr lang="pt-BR" sz="1100" i="0" baseline="0">
              <a:solidFill>
                <a:sysClr val="windowText" lastClr="000000"/>
              </a:solidFill>
              <a:latin typeface="+mn-lt"/>
              <a:ea typeface="+mn-ea"/>
              <a:cs typeface="+mn-cs"/>
            </a:rPr>
            <a:t> dos Detentores de Certificado.</a:t>
          </a:r>
          <a:r>
            <a:rPr lang="pt-BR" sz="1100" b="0" i="0" baseline="0">
              <a:solidFill>
                <a:sysClr val="windowText" lastClr="000000"/>
              </a:solidFill>
              <a:latin typeface="+mn-lt"/>
              <a:ea typeface="+mn-ea"/>
              <a:cs typeface="+mn-cs"/>
            </a:rPr>
            <a:t> </a:t>
          </a:r>
        </a:p>
        <a:p>
          <a:pPr fontAlgn="base"/>
          <a:endParaRPr/>
        </a:p>
        <a:p>
          <a:pPr eaLnBrk="1" fontAlgn="auto" latinLnBrk="0" hangingPunct="1"/>
          <a:r>
            <a:rPr lang="pt-BR" sz="1100" i="0" baseline="0">
              <a:solidFill>
                <a:sysClr val="windowText" lastClr="000000"/>
              </a:solidFill>
              <a:latin typeface="+mn-lt"/>
              <a:ea typeface="+mn-ea"/>
              <a:cs typeface="+mn-cs"/>
            </a:rPr>
            <a:t>Para cada tópico, um número limitado de </a:t>
          </a:r>
          <a:r>
            <a:rPr lang="pt-BR" sz="1100" b="1" i="0" baseline="0">
              <a:solidFill>
                <a:sysClr val="windowText" lastClr="000000"/>
              </a:solidFill>
              <a:latin typeface="+mn-lt"/>
              <a:ea typeface="+mn-ea"/>
              <a:cs typeface="+mn-cs"/>
            </a:rPr>
            <a:t>questões</a:t>
          </a:r>
          <a:r>
            <a:rPr lang="pt-BR" sz="1100" i="0" baseline="0">
              <a:solidFill>
                <a:sysClr val="windowText" lastClr="000000"/>
              </a:solidFill>
              <a:latin typeface="+mn-lt"/>
              <a:ea typeface="+mn-ea"/>
              <a:cs typeface="+mn-cs"/>
            </a:rPr>
            <a:t> é feito, a serem respondidas com </a:t>
          </a:r>
          <a:r>
            <a:rPr lang="pt-BR" sz="1100" b="1" i="0" baseline="0">
              <a:solidFill>
                <a:sysClr val="windowText" lastClr="000000"/>
              </a:solidFill>
              <a:latin typeface="+mn-lt"/>
              <a:ea typeface="+mn-ea"/>
              <a:cs typeface="+mn-cs"/>
            </a:rPr>
            <a:t>sim</a:t>
          </a:r>
          <a:r>
            <a:rPr lang="pt-BR" sz="1100" i="0" baseline="0">
              <a:solidFill>
                <a:sysClr val="windowText" lastClr="000000"/>
              </a:solidFill>
              <a:latin typeface="+mn-lt"/>
              <a:ea typeface="+mn-ea"/>
              <a:cs typeface="+mn-cs"/>
            </a:rPr>
            <a:t> ou </a:t>
          </a:r>
          <a:r>
            <a:rPr lang="pt-BR" sz="1100" b="1" i="0" baseline="0">
              <a:solidFill>
                <a:sysClr val="windowText" lastClr="000000"/>
              </a:solidFill>
              <a:latin typeface="+mn-lt"/>
              <a:ea typeface="+mn-ea"/>
              <a:cs typeface="+mn-cs"/>
            </a:rPr>
            <a:t>não</a:t>
          </a:r>
          <a:r>
            <a:rPr lang="pt-BR" sz="1100" i="0" baseline="0">
              <a:solidFill>
                <a:sysClr val="windowText" lastClr="000000"/>
              </a:solidFill>
              <a:latin typeface="+mn-lt"/>
              <a:ea typeface="+mn-ea"/>
              <a:cs typeface="+mn-cs"/>
            </a:rPr>
            <a:t>. Dependendo da resposta, </a:t>
          </a:r>
          <a:r>
            <a:rPr lang="pt-BR" sz="1100" b="1" i="0" baseline="0">
              <a:solidFill>
                <a:sysClr val="windowText" lastClr="000000"/>
              </a:solidFill>
              <a:latin typeface="+mn-lt"/>
              <a:ea typeface="+mn-ea"/>
              <a:cs typeface="+mn-cs"/>
            </a:rPr>
            <a:t>medidas de mitigação de risco recomendadas</a:t>
          </a:r>
          <a:r>
            <a:rPr lang="pt-BR" sz="1100" i="0" baseline="0">
              <a:solidFill>
                <a:sysClr val="windowText" lastClr="000000"/>
              </a:solidFill>
              <a:latin typeface="+mn-lt"/>
              <a:ea typeface="+mn-ea"/>
              <a:cs typeface="+mn-cs"/>
            </a:rPr>
            <a:t> aparecerão.</a:t>
          </a:r>
          <a:r>
            <a:rPr lang="pt-BR" sz="1100" b="0" i="0" baseline="0">
              <a:solidFill>
                <a:sysClr val="windowText" lastClr="000000"/>
              </a:solidFill>
              <a:latin typeface="+mn-lt"/>
              <a:ea typeface="+mn-ea"/>
              <a:cs typeface="+mn-cs"/>
            </a:rPr>
            <a:t> </a:t>
          </a:r>
        </a:p>
        <a:p>
          <a:pPr eaLnBrk="1" fontAlgn="auto" latinLnBrk="0" hangingPunct="1"/>
          <a:endParaRPr/>
        </a:p>
        <a:p>
          <a:pPr eaLnBrk="1" fontAlgn="auto" latinLnBrk="0" hangingPunct="1"/>
          <a:r>
            <a:rPr lang="pt-BR" sz="1100" b="1" i="0" baseline="0">
              <a:solidFill>
                <a:sysClr val="windowText" lastClr="000000"/>
              </a:solidFill>
              <a:latin typeface="+mn-lt"/>
              <a:ea typeface="+mn-ea"/>
              <a:cs typeface="+mn-cs"/>
            </a:rPr>
            <a:t>Uso da Ferramenta de Análise de Risco</a:t>
          </a:r>
        </a:p>
        <a:p>
          <a:pPr eaLnBrk="1" fontAlgn="auto" latinLnBrk="0" hangingPunct="1"/>
          <a:r>
            <a:rPr lang="pt-BR" sz="1100" b="0" i="0" baseline="0">
              <a:solidFill>
                <a:sysClr val="windowText" lastClr="000000"/>
              </a:solidFill>
              <a:latin typeface="+mn-lt"/>
              <a:ea typeface="+mn-ea"/>
              <a:cs typeface="+mn-cs"/>
            </a:rPr>
            <a:t>A Ferramenta de Análise de Risco é usada pela gerência para identificar as </a:t>
          </a:r>
          <a:r>
            <a:rPr lang="pt-BR" sz="1100" b="1" i="0" baseline="0">
              <a:solidFill>
                <a:sysClr val="windowText" lastClr="000000"/>
              </a:solidFill>
              <a:latin typeface="+mn-lt"/>
              <a:ea typeface="+mn-ea"/>
              <a:cs typeface="+mn-cs"/>
            </a:rPr>
            <a:t>medidas a serem tomadas para mitigar os riscos identificados</a:t>
          </a:r>
          <a:r>
            <a:rPr lang="pt-BR" sz="1100" b="0" i="0" baseline="0">
              <a:solidFill>
                <a:sysClr val="windowText" lastClr="000000"/>
              </a:solidFill>
              <a:latin typeface="+mn-lt"/>
              <a:ea typeface="+mn-ea"/>
              <a:cs typeface="+mn-cs"/>
            </a:rPr>
            <a:t>. </a:t>
          </a:r>
          <a:r>
            <a:rPr lang="pt-BR" sz="1100" i="0" baseline="0">
              <a:solidFill>
                <a:sysClr val="windowText" lastClr="000000"/>
              </a:solidFill>
              <a:latin typeface="+mn-lt"/>
              <a:ea typeface="+mn-ea"/>
              <a:cs typeface="+mn-cs"/>
            </a:rPr>
            <a:t>O resultado da Análise de Risco é uma lista de medidas, a serem incluídas no </a:t>
          </a:r>
          <a:r>
            <a:rPr lang="pt-BR" sz="1100" b="1" i="0" baseline="0">
              <a:solidFill>
                <a:sysClr val="windowText" lastClr="000000"/>
              </a:solidFill>
              <a:latin typeface="+mn-lt"/>
              <a:ea typeface="+mn-ea"/>
              <a:cs typeface="+mn-cs"/>
            </a:rPr>
            <a:t>Plano de Gestão</a:t>
          </a:r>
          <a:r>
            <a:rPr lang="pt-BR" sz="1100" i="0" baseline="0">
              <a:solidFill>
                <a:sysClr val="windowText" lastClr="000000"/>
              </a:solidFill>
              <a:latin typeface="+mn-lt"/>
              <a:ea typeface="+mn-ea"/>
              <a:cs typeface="+mn-cs"/>
            </a:rPr>
            <a:t>.</a:t>
          </a:r>
        </a:p>
        <a:p>
          <a:pPr eaLnBrk="1" fontAlgn="auto" latinLnBrk="0" hangingPunct="1"/>
          <a:r>
            <a:rPr lang="pt-BR" sz="1100" i="0" baseline="0">
              <a:solidFill>
                <a:sysClr val="windowText" lastClr="000000"/>
              </a:solidFill>
              <a:latin typeface="+mn-lt"/>
              <a:ea typeface="+mn-ea"/>
              <a:cs typeface="+mn-cs"/>
            </a:rPr>
            <a:t>A tomada de medidas de mitigação para cada risco identificado é </a:t>
          </a:r>
          <a:r>
            <a:rPr lang="pt-BR" sz="1100" b="1" i="0" baseline="0">
              <a:solidFill>
                <a:sysClr val="windowText" lastClr="000000"/>
              </a:solidFill>
              <a:latin typeface="+mn-lt"/>
              <a:ea typeface="+mn-ea"/>
              <a:cs typeface="+mn-cs"/>
            </a:rPr>
            <a:t>mandatória</a:t>
          </a:r>
          <a:r>
            <a:rPr lang="pt-BR" sz="1100" i="0" baseline="0">
              <a:solidFill>
                <a:sysClr val="windowText" lastClr="000000"/>
              </a:solidFill>
              <a:latin typeface="+mn-lt"/>
              <a:ea typeface="+mn-ea"/>
              <a:cs typeface="+mn-cs"/>
            </a:rPr>
            <a:t>.</a:t>
          </a:r>
          <a:r>
            <a:rPr lang="pt-BR" sz="1100" b="0" i="0" baseline="0">
              <a:solidFill>
                <a:sysClr val="windowText" lastClr="000000"/>
              </a:solidFill>
              <a:latin typeface="+mn-lt"/>
              <a:ea typeface="+mn-ea"/>
              <a:cs typeface="+mn-cs"/>
            </a:rPr>
            <a:t> A Rainforest Alliance fortemente recomenda as medidas de mitigação propostas, mas com a flexibilidade para outras medidas de mitigação, se estas forem consideradas mais efetivas no contexto específico do Detentor do Certificado. Se o Detentor de Certificado decidir tomar medidas diferentes, elas precisam ser justificadas e incluídas no plano de gestão da mesma forma.</a:t>
          </a:r>
        </a:p>
        <a:p>
          <a:pPr eaLnBrk="1" fontAlgn="auto" latinLnBrk="0" hangingPunct="1"/>
          <a:endParaRPr/>
        </a:p>
        <a:p>
          <a:pPr eaLnBrk="1" fontAlgn="auto" latinLnBrk="0" hangingPunct="1"/>
          <a:r>
            <a:rPr lang="pt-BR" sz="1100" i="0" baseline="0">
              <a:solidFill>
                <a:sysClr val="windowText" lastClr="000000"/>
              </a:solidFill>
              <a:latin typeface="+mn-lt"/>
              <a:ea typeface="+mn-ea"/>
              <a:cs typeface="+mn-cs"/>
            </a:rPr>
            <a:t>Os auditores verificarão se a Análise de Risco foi conduzida, verificarão a qualidade da análise e se as medidas foram incluídas no Plano de Gestão, e se estão sendo implementadas.</a:t>
          </a:r>
          <a:r>
            <a:rPr lang="pt-BR" sz="1100" b="0" i="0" baseline="0">
              <a:solidFill>
                <a:sysClr val="windowText" lastClr="000000"/>
              </a:solidFill>
              <a:latin typeface="+mn-lt"/>
              <a:ea typeface="+mn-ea"/>
              <a:cs typeface="+mn-cs"/>
            </a:rPr>
            <a:t> </a:t>
          </a:r>
        </a:p>
        <a:p>
          <a:pPr eaLnBrk="1" fontAlgn="auto" latinLnBrk="0" hangingPunct="1"/>
          <a:endParaRPr/>
        </a:p>
        <a:p>
          <a:pPr eaLnBrk="1" fontAlgn="auto" latinLnBrk="0" hangingPunct="1"/>
          <a:r>
            <a:rPr lang="pt-BR" sz="1100" i="0" baseline="0">
              <a:solidFill>
                <a:sysClr val="windowText" lastClr="000000"/>
              </a:solidFill>
              <a:latin typeface="+mn-lt"/>
              <a:ea typeface="+mn-ea"/>
              <a:cs typeface="+mn-cs"/>
            </a:rPr>
            <a:t>Os dados da análise de risco não serão compartilhados externamente pela Rainforest Alliance, é apenas para propósito de auditoria.</a:t>
          </a:r>
          <a:r>
            <a:rPr lang="pt-BR" sz="1100" b="0" i="0" baseline="0">
              <a:solidFill>
                <a:sysClr val="windowText" lastClr="000000"/>
              </a:solidFill>
              <a:latin typeface="+mn-lt"/>
              <a:ea typeface="+mn-ea"/>
              <a:cs typeface="+mn-cs"/>
            </a:rPr>
            <a:t> A Rainforest Alliance pode usar os dados da Ferramenta de Análise de Risco para propósitos de aprendizagem e para adaptação e melhoria da ferramenta, por exemplo para adicionar medidas recomendadas.</a:t>
          </a:r>
        </a:p>
        <a:p>
          <a:pPr fontAlgn="base"/>
          <a:endParaRPr/>
        </a:p>
        <a:p>
          <a:pPr fontAlgn="base"/>
          <a:endParaRPr/>
        </a:p>
        <a:p>
          <a:pPr fontAlgn="base"/>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Henriette Walz" id="{66B29046-409F-4C98-8CDF-7249A55BDB22}" userId="S::hwalz@ra.org::8b4f88d3-5841-4a00-8970-4df567d980f6" providerId="AD"/>
  <person displayName="Maggie Chin" id="{783882C5-1F5B-4499-870B-FAAD0F47027A}" userId="S::mchin@ra.org::9d891907-8c88-452f-be0b-5716a313ad6e" providerId="AD"/>
  <person displayName="Kunera Moore" id="{18A24C2E-2584-43CD-B719-4841DF78E602}" userId="S::KMoore@ra.org::83dad768-c949-43d2-a23f-86d40e449d0e" providerId="AD"/>
  <person displayName="Rens Rutten" id="{D70C7BD0-8688-4390-B031-28CEEC54110D}" userId="S::rrutten@ra.org::8c5740b9-fb75-405c-b053-5b74d6783a17" providerId="AD"/>
  <person displayName="Martin Noponen" id="{26CE0772-FC01-4A4D-9C5A-7D020A48EEF3}" userId="S::mnoponen@ra.org::40d57d67-7e7e-46d6-a63b-d2a8af0cd633" providerId="AD"/>
  <person displayName="Meike Engelhard" id="{C8B2BD1E-4883-4CFE-9F0D-37F6F9D42830}" userId="S::mengelhard@ra.org::e2485ffe-5f14-40c0-a5ff-997b1ec734a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4" dT="2020-04-08T07:54:46.74" personId="{66B29046-409F-4C98-8CDF-7249A55BDB22}" id="{D77DCAB9-A0FF-4DCB-AA30-8E42EAEBFD83}">
    <text xml:space="preserve">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ext>
  </threadedComment>
  <threadedComment ref="F126" dT="2020-04-08T07:57:04.61" personId="{66B29046-409F-4C98-8CDF-7249A55BDB22}" id="{B1906721-8D61-4664-8B67-8D8FA813BAF1}">
    <text xml:space="preserve">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ext>
  </threadedComment>
</ThreadedComments>
</file>

<file path=xl/threadedComments/threadedComment2.xml><?xml version="1.0" encoding="utf-8"?>
<ThreadedComments xmlns="http://schemas.microsoft.com/office/spreadsheetml/2018/threadedcomments" xmlns:x="http://schemas.openxmlformats.org/spreadsheetml/2006/main">
  <threadedComment ref="I108" dT="2020-01-08T13:37:47.48" personId="{26CE0772-FC01-4A4D-9C5A-7D020A48EEF3}" id="{20AD0091-992C-4E2A-9B8F-2790C5B54A87}">
    <text xml:space="preserve">All for now. But once the CC risk/impact screening has been automated and included only countries that fall into med or high risk categories need to fulfil these criteria
</text>
  </threadedComment>
</ThreadedComments>
</file>

<file path=xl/threadedComments/threadedComment3.xml><?xml version="1.0" encoding="utf-8"?>
<ThreadedComments xmlns="http://schemas.microsoft.com/office/spreadsheetml/2018/threadedcomments" xmlns:x="http://schemas.openxmlformats.org/spreadsheetml/2006/main">
  <threadedComment ref="F66" dT="2020-02-19T09:32:20.47" personId="{D70C7BD0-8688-4390-B031-28CEEC54110D}" id="{D86FAB50-634A-4CDC-8C53-5B6E1B17CEE8}">
    <text xml:space="preserve">Questions that need to be verified at the level of the group members should be included in the internal inspection tool, not in this risk assessment
</text>
  </threadedComment>
  <threadedComment ref="I69" dT="2020-01-09T13:45:09.73" personId="{C8B2BD1E-4883-4CFE-9F0D-37F6F9D42830}" id="{5EE8AF6A-808A-4DED-AD6A-D677A866E58F}">
    <text xml:space="preserve">Group management does not have the list of under 18 aged group member workers or uner 18 family of group member workers. This could be potentially done in year 1 with under 18 children of group members.
</text>
  </threadedComment>
  <threadedComment ref="I69" dT="2020-02-17T17:17:15.24" personId="{18A24C2E-2584-43CD-B719-4841DF78E602}" id="{BC2FCEC7-73F3-4DDC-95FD-2C2291DE59AD}" parentId="{5EE8AF6A-808A-4DED-AD6A-D677A866E58F}">
    <text>meike totally agree - have changed</text>
  </threadedComment>
  <threadedComment ref="F70" dT="2020-02-19T09:32:45.55" personId="{D70C7BD0-8688-4390-B031-28CEEC54110D}" id="{6E9FE9EA-A14B-4934-808B-1A9E3C98243A}">
    <text xml:space="preserve">question for internal inspection
</text>
  </threadedComment>
  <threadedComment ref="F92" dT="2020-02-19T09:33:51.97" personId="{D70C7BD0-8688-4390-B031-28CEEC54110D}" id="{DAB26FE6-4FDB-4EB8-B49D-D6C21318F750}">
    <text xml:space="preserve">do we need to specify what is 'significant'?
</text>
  </threadedComment>
  <threadedComment ref="H128" dT="2020-01-08T13:37:47.48" personId="{26CE0772-FC01-4A4D-9C5A-7D020A48EEF3}" id="{FD94C455-077A-4296-B815-6804B40ABE96}">
    <text xml:space="preserve">All for now. But once the CC risk/impact screening has been automated and included only countries that fall into med or high risk categories need to fulfil these criteria
</text>
  </threadedComment>
</ThreadedComments>
</file>

<file path=xl/threadedComments/threadedComment4.xml><?xml version="1.0" encoding="utf-8"?>
<ThreadedComments xmlns="http://schemas.microsoft.com/office/spreadsheetml/2018/threadedcomments" xmlns:x="http://schemas.openxmlformats.org/spreadsheetml/2006/main">
  <threadedComment ref="G5" dT="2021-03-10T12:09:41.48" personId="{783882C5-1F5B-4499-870B-FAAD0F47027A}" id="{731662C4-3BAE-4579-9757-A78E50AC4883}">
    <text>FYI, it's the same as "question" in Chinese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microsoft.com/office/2017/10/relationships/threadedComment" Target="../threadedComments/threadedComment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5DAEE-1C7B-4F27-8637-CBDAF3D12D31}">
  <sheetPr codeName="Sheet2"/>
  <dimension ref="K1:R19"/>
  <sheetViews>
    <sheetView workbookViewId="0">
      <selection activeCell="K4" sqref="K4"/>
    </sheetView>
  </sheetViews>
  <sheetFormatPr defaultRowHeight="15" x14ac:dyDescent="0.25"/>
  <cols>
    <col min="16" max="17" width="9.140625" style="17"/>
  </cols>
  <sheetData>
    <row r="1" spans="11:18" x14ac:dyDescent="0.25">
      <c r="P1" s="97" t="s">
        <v>0</v>
      </c>
      <c r="Q1" s="97" t="s">
        <v>1</v>
      </c>
    </row>
    <row r="2" spans="11:18" x14ac:dyDescent="0.25">
      <c r="K2" s="33">
        <f>'Group risk assessment L0'!A2</f>
        <v>0</v>
      </c>
      <c r="L2" s="1"/>
      <c r="M2" s="1"/>
      <c r="N2" s="1"/>
      <c r="O2" s="1"/>
      <c r="P2" s="35" t="e">
        <f>'Group risk assessment L0'!#REF!</f>
        <v>#REF!</v>
      </c>
      <c r="Q2" s="97" t="e">
        <f t="shared" ref="Q2:Q12" si="0">IF(P2&gt;0.25, IF(P2&gt;0.5,IF(P2&gt;0.75,3,2),1),0)</f>
        <v>#REF!</v>
      </c>
      <c r="R2" s="40" t="e">
        <f>IF(Q2=1,L$17,IF(Q2=2,L$18,IF(Q2=3,L$19,L$16)))</f>
        <v>#REF!</v>
      </c>
    </row>
    <row r="3" spans="11:18" x14ac:dyDescent="0.25">
      <c r="K3" s="33" t="e">
        <f>#REF!</f>
        <v>#REF!</v>
      </c>
      <c r="L3" s="1"/>
      <c r="M3" s="1"/>
      <c r="N3" s="1"/>
      <c r="O3" s="1"/>
      <c r="P3" s="35" t="e">
        <f>#REF!</f>
        <v>#REF!</v>
      </c>
      <c r="Q3" s="97" t="e">
        <f t="shared" si="0"/>
        <v>#REF!</v>
      </c>
      <c r="R3" s="40" t="e">
        <f t="shared" ref="R3:R12" si="1">IF(Q3=1,L$17,IF(Q3=2,L$18,IF(Q3=3,L$19,L$16)))</f>
        <v>#REF!</v>
      </c>
    </row>
    <row r="4" spans="11:18" x14ac:dyDescent="0.25">
      <c r="K4" s="33" t="e">
        <f>#REF!</f>
        <v>#REF!</v>
      </c>
      <c r="L4" s="1"/>
      <c r="M4" s="1"/>
      <c r="N4" s="1"/>
      <c r="O4" s="1"/>
      <c r="P4" s="35" t="e">
        <f>#REF!</f>
        <v>#REF!</v>
      </c>
      <c r="Q4" s="97" t="e">
        <f t="shared" si="0"/>
        <v>#REF!</v>
      </c>
      <c r="R4" s="40" t="e">
        <f t="shared" si="1"/>
        <v>#REF!</v>
      </c>
    </row>
    <row r="5" spans="11:18" x14ac:dyDescent="0.25">
      <c r="K5" s="33" t="e">
        <f>#REF!</f>
        <v>#REF!</v>
      </c>
      <c r="L5" s="1"/>
      <c r="M5" s="1"/>
      <c r="N5" s="1"/>
      <c r="O5" s="1"/>
      <c r="P5" s="35" t="e">
        <f>#REF!</f>
        <v>#REF!</v>
      </c>
      <c r="Q5" s="97" t="e">
        <f t="shared" si="0"/>
        <v>#REF!</v>
      </c>
      <c r="R5" s="40" t="e">
        <f t="shared" si="1"/>
        <v>#REF!</v>
      </c>
    </row>
    <row r="6" spans="11:18" x14ac:dyDescent="0.25">
      <c r="K6" s="33" t="e">
        <f>#REF!</f>
        <v>#REF!</v>
      </c>
      <c r="L6" s="1"/>
      <c r="M6" s="1"/>
      <c r="N6" s="1"/>
      <c r="O6" s="1"/>
      <c r="P6" s="35" t="e">
        <f>#REF!</f>
        <v>#REF!</v>
      </c>
      <c r="Q6" s="97" t="e">
        <f t="shared" si="0"/>
        <v>#REF!</v>
      </c>
      <c r="R6" s="40" t="e">
        <f t="shared" si="1"/>
        <v>#REF!</v>
      </c>
    </row>
    <row r="7" spans="11:18" x14ac:dyDescent="0.25">
      <c r="K7" s="1" t="e">
        <f>#REF!</f>
        <v>#REF!</v>
      </c>
      <c r="L7" s="1"/>
      <c r="M7" s="1"/>
      <c r="N7" s="1"/>
      <c r="O7" s="1"/>
      <c r="P7" s="35" t="e">
        <f>#REF!</f>
        <v>#REF!</v>
      </c>
      <c r="Q7" s="97" t="e">
        <f t="shared" si="0"/>
        <v>#REF!</v>
      </c>
      <c r="R7" s="40" t="e">
        <f t="shared" si="1"/>
        <v>#REF!</v>
      </c>
    </row>
    <row r="8" spans="11:18" x14ac:dyDescent="0.25">
      <c r="K8" s="1" t="e">
        <f>#REF!</f>
        <v>#REF!</v>
      </c>
      <c r="L8" s="1"/>
      <c r="M8" s="1"/>
      <c r="N8" s="1"/>
      <c r="O8" s="1"/>
      <c r="P8" s="35" t="e">
        <f>#REF!</f>
        <v>#REF!</v>
      </c>
      <c r="Q8" s="97" t="e">
        <f t="shared" si="0"/>
        <v>#REF!</v>
      </c>
      <c r="R8" s="40" t="e">
        <f t="shared" si="1"/>
        <v>#REF!</v>
      </c>
    </row>
    <row r="9" spans="11:18" x14ac:dyDescent="0.25">
      <c r="K9" s="1" t="e">
        <f>#REF!</f>
        <v>#REF!</v>
      </c>
      <c r="L9" s="1"/>
      <c r="M9" s="1"/>
      <c r="N9" s="1"/>
      <c r="O9" s="1"/>
      <c r="P9" s="35" t="e">
        <f>#REF!</f>
        <v>#REF!</v>
      </c>
      <c r="Q9" s="97" t="e">
        <f t="shared" si="0"/>
        <v>#REF!</v>
      </c>
      <c r="R9" s="40" t="e">
        <f t="shared" si="1"/>
        <v>#REF!</v>
      </c>
    </row>
    <row r="10" spans="11:18" x14ac:dyDescent="0.25">
      <c r="K10" s="1" t="e">
        <f>#REF!</f>
        <v>#REF!</v>
      </c>
      <c r="L10" s="1"/>
      <c r="M10" s="1"/>
      <c r="N10" s="1"/>
      <c r="O10" s="1"/>
      <c r="P10" s="35" t="e">
        <f>#REF!</f>
        <v>#REF!</v>
      </c>
      <c r="Q10" s="97" t="e">
        <f t="shared" si="0"/>
        <v>#REF!</v>
      </c>
      <c r="R10" s="40" t="e">
        <f t="shared" si="1"/>
        <v>#REF!</v>
      </c>
    </row>
    <row r="11" spans="11:18" x14ac:dyDescent="0.25">
      <c r="K11" s="1" t="e">
        <f>#REF!</f>
        <v>#REF!</v>
      </c>
      <c r="L11" s="1"/>
      <c r="M11" s="1"/>
      <c r="N11" s="1"/>
      <c r="O11" s="1"/>
      <c r="P11" s="38" t="e">
        <f>#REF!</f>
        <v>#REF!</v>
      </c>
      <c r="Q11" s="39" t="e">
        <f t="shared" si="0"/>
        <v>#REF!</v>
      </c>
      <c r="R11" s="43" t="e">
        <f t="shared" si="1"/>
        <v>#REF!</v>
      </c>
    </row>
    <row r="12" spans="11:18" x14ac:dyDescent="0.25">
      <c r="P12" s="35" t="e">
        <f>AVERAGE(P2:P11)</f>
        <v>#REF!</v>
      </c>
      <c r="Q12" s="97" t="e">
        <f t="shared" si="0"/>
        <v>#REF!</v>
      </c>
      <c r="R12" s="40" t="e">
        <f t="shared" si="1"/>
        <v>#REF!</v>
      </c>
    </row>
    <row r="15" spans="11:18" x14ac:dyDescent="0.25">
      <c r="K15" s="41" t="s">
        <v>1</v>
      </c>
      <c r="P15" s="97"/>
      <c r="Q15" s="97"/>
    </row>
    <row r="16" spans="11:18" x14ac:dyDescent="0.25">
      <c r="K16" s="41">
        <v>0</v>
      </c>
      <c r="L16" s="42">
        <v>0</v>
      </c>
      <c r="P16" s="97"/>
      <c r="Q16" s="97"/>
    </row>
    <row r="17" spans="11:12" x14ac:dyDescent="0.25">
      <c r="K17" s="41">
        <v>1</v>
      </c>
      <c r="L17" s="40" t="s">
        <v>2</v>
      </c>
    </row>
    <row r="18" spans="11:12" x14ac:dyDescent="0.25">
      <c r="K18" s="41">
        <v>2</v>
      </c>
      <c r="L18" s="40" t="s">
        <v>3</v>
      </c>
    </row>
    <row r="19" spans="11:12" x14ac:dyDescent="0.25">
      <c r="K19" s="41">
        <v>3</v>
      </c>
      <c r="L19" s="40" t="s">
        <v>4</v>
      </c>
    </row>
  </sheetData>
  <conditionalFormatting sqref="R2">
    <cfRule type="cellIs" dxfId="7" priority="5" operator="equal">
      <formula>$L$19</formula>
    </cfRule>
    <cfRule type="cellIs" dxfId="6" priority="9" operator="equal">
      <formula>$L$16</formula>
    </cfRule>
    <cfRule type="cellIs" dxfId="5" priority="12" operator="equal">
      <formula>$L$18</formula>
    </cfRule>
    <cfRule type="cellIs" dxfId="4" priority="13" operator="equal">
      <formula>$L$17</formula>
    </cfRule>
  </conditionalFormatting>
  <conditionalFormatting sqref="R3:R12">
    <cfRule type="cellIs" dxfId="3" priority="1" operator="equal">
      <formula>$L$19</formula>
    </cfRule>
    <cfRule type="cellIs" dxfId="2" priority="2" operator="equal">
      <formula>$L$16</formula>
    </cfRule>
    <cfRule type="cellIs" dxfId="1" priority="3" operator="equal">
      <formula>$L$18</formula>
    </cfRule>
    <cfRule type="cellIs" dxfId="0" priority="4" operator="equal">
      <formula>$L$17</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E572C-B15F-46CB-B4BD-687744280157}">
  <sheetPr codeName="Sheet10">
    <tabColor rgb="FF00B050"/>
  </sheetPr>
  <dimension ref="A1:I135"/>
  <sheetViews>
    <sheetView zoomScale="70" zoomScaleNormal="70" workbookViewId="0">
      <selection activeCell="B5" sqref="B5"/>
    </sheetView>
  </sheetViews>
  <sheetFormatPr defaultColWidth="8.85546875" defaultRowHeight="15" x14ac:dyDescent="0.25"/>
  <cols>
    <col min="1" max="1" width="8.85546875" style="431"/>
    <col min="2" max="2" width="44.7109375" style="431" customWidth="1"/>
    <col min="3" max="3" width="16.28515625" style="431" customWidth="1"/>
    <col min="4" max="4" width="14.28515625" style="431" customWidth="1"/>
    <col min="5" max="5" width="72.28515625" style="432" bestFit="1" customWidth="1"/>
    <col min="6" max="6" width="15" style="431" customWidth="1"/>
    <col min="7" max="7" width="90.85546875" style="432" customWidth="1"/>
    <col min="8" max="8" width="53.7109375" style="431" customWidth="1"/>
    <col min="9" max="9" width="40.42578125" style="431" customWidth="1"/>
    <col min="10" max="16384" width="8.85546875" style="431"/>
  </cols>
  <sheetData>
    <row r="1" spans="2:9" x14ac:dyDescent="0.25">
      <c r="I1" s="497"/>
    </row>
    <row r="2" spans="2:9" ht="26.25" x14ac:dyDescent="0.4">
      <c r="B2" s="493" t="str">
        <f>G129</f>
        <v>Ferramenta de Análise de Risco para Fazendas</v>
      </c>
      <c r="I2" s="497"/>
    </row>
    <row r="3" spans="2:9" ht="15.75" thickBot="1" x14ac:dyDescent="0.3">
      <c r="B3" s="433"/>
      <c r="I3" s="497"/>
    </row>
    <row r="4" spans="2:9" ht="37.5" x14ac:dyDescent="0.3">
      <c r="B4" s="508" t="str">
        <f>G112</f>
        <v>Tipo de Detentor de Certificado (selecione)</v>
      </c>
      <c r="E4" s="494"/>
      <c r="I4" s="497"/>
    </row>
    <row r="5" spans="2:9" ht="20.25" customHeight="1" thickBot="1" x14ac:dyDescent="0.35">
      <c r="B5" s="394" t="s">
        <v>826</v>
      </c>
      <c r="C5" s="652" t="str">
        <f>G133</f>
        <v>&lt;- Selecione "Grande" para fazendas grandes (individual e em grupo) e para pequenas fazendas certificadas individualmente.</v>
      </c>
      <c r="E5" s="494"/>
      <c r="I5" s="497"/>
    </row>
    <row r="6" spans="2:9" ht="15.75" thickBot="1" x14ac:dyDescent="0.3">
      <c r="B6" s="433"/>
      <c r="I6" s="497"/>
    </row>
    <row r="7" spans="2:9" ht="27" thickBot="1" x14ac:dyDescent="0.45">
      <c r="B7" s="812" t="str">
        <f>H112</f>
        <v>Gestão</v>
      </c>
      <c r="C7" s="813"/>
      <c r="D7" s="813"/>
      <c r="E7" s="813"/>
      <c r="F7" s="813"/>
      <c r="G7" s="813"/>
      <c r="H7" s="434"/>
      <c r="I7" s="497"/>
    </row>
    <row r="8" spans="2:9" ht="27" thickBot="1" x14ac:dyDescent="0.45">
      <c r="B8" s="435"/>
      <c r="C8" s="435"/>
      <c r="D8" s="435"/>
      <c r="E8" s="435"/>
      <c r="F8" s="435"/>
      <c r="G8" s="435"/>
    </row>
    <row r="9" spans="2:9" ht="29.25" customHeight="1" thickBot="1" x14ac:dyDescent="0.3">
      <c r="B9" s="448" t="str">
        <f>$G$113</f>
        <v>Requisito da Norma</v>
      </c>
      <c r="C9" s="449" t="str">
        <f>$G$114</f>
        <v>Problema</v>
      </c>
      <c r="D9" s="450" t="str">
        <f>$G$115</f>
        <v>Nº da Questão</v>
      </c>
      <c r="E9" s="450" t="str">
        <f>$G$116</f>
        <v>Questão</v>
      </c>
      <c r="F9" s="495" t="str">
        <f>$G$117</f>
        <v>Resposta (selecione)</v>
      </c>
      <c r="G9" s="464" t="str">
        <f>$G$118</f>
        <v>Medida de mitigação</v>
      </c>
      <c r="H9" s="467" t="str">
        <f>$G$119</f>
        <v>Medida de mitigação própria do Detentor de Certificado</v>
      </c>
    </row>
    <row r="10" spans="2:9" ht="101.25" customHeight="1" thickBot="1" x14ac:dyDescent="0.3">
      <c r="B10" s="451" t="str">
        <f>VLOOKUP(D10,'Basic Risk Assessment DATASHEET'!A:B,2,FALSE)</f>
        <v>1.2.10 Área da Fazenda</v>
      </c>
      <c r="C10" s="456" t="str">
        <f>VLOOKUP(D10,'Basic Risk Assessment DATASHEET'!A:E,5,FALSE)</f>
        <v>Desmatamento/proximidade e cobertura de vegetação nativa.</v>
      </c>
      <c r="D10" s="452">
        <v>1</v>
      </c>
      <c r="E10" s="453" t="str">
        <f>IFERROR(VLOOKUP($B$10&amp;D10&amp;$B$5,'Basic Risk Assessment DATASHEET'!$F$3:$G$129,2,FALSE),B128)</f>
        <v>Você espera que os locais de produção ou o número de membros de grupo mude ou se expanda?</v>
      </c>
      <c r="F10" s="395" t="s">
        <v>831</v>
      </c>
      <c r="G10" s="466" t="str">
        <f>VLOOKUP(RIGHT(E10&amp;F10,250),'Basic Risk Assessment DATASHEET'!$J$3:$K$129,2,FALSE)</f>
        <v>Garantir que todos os produtores e trabalhadores saibam que a vegetação natural e os ecossistemas naturais devem ser mantidos, através de conscientizações e monitoramentos regulares. Claramente marcar os limites dos ecossistemas naturais que estão dentro da fazenda e suas áreas de segurança para garantir que as atividades de produção e processamento, incluindo uso de agroquímicos, não se aproximem dessas áreas.</v>
      </c>
      <c r="H10" s="436"/>
    </row>
    <row r="11" spans="2:9" ht="15.75" thickBot="1" x14ac:dyDescent="0.3">
      <c r="B11" s="454"/>
      <c r="C11" s="454"/>
      <c r="D11" s="454"/>
      <c r="E11" s="455"/>
    </row>
    <row r="12" spans="2:9" ht="27" thickBot="1" x14ac:dyDescent="0.3">
      <c r="B12" s="448" t="str">
        <f>$G$113</f>
        <v>Requisito da Norma</v>
      </c>
      <c r="C12" s="449" t="str">
        <f>$G$114</f>
        <v>Problema</v>
      </c>
      <c r="D12" s="450" t="str">
        <f>$G$115</f>
        <v>Nº da Questão</v>
      </c>
      <c r="E12" s="450" t="str">
        <f>$G$116</f>
        <v>Questão</v>
      </c>
      <c r="F12" s="495" t="str">
        <f>$G$117</f>
        <v>Resposta (selecione)</v>
      </c>
      <c r="G12" s="464" t="str">
        <f>$G$118</f>
        <v>Medida de mitigação</v>
      </c>
      <c r="H12" s="467" t="str">
        <f>$G$119</f>
        <v>Medida de mitigação própria do Detentor de Certificado</v>
      </c>
    </row>
    <row r="13" spans="2:9" ht="169.5" customHeight="1" x14ac:dyDescent="0.25">
      <c r="B13" s="809" t="str">
        <f>VLOOKUP(D13,'Basic Risk Assessment DATASHEET'!A:B,2,FALSE)</f>
        <v>2.1 Rastreabilidade</v>
      </c>
      <c r="C13" s="456" t="str">
        <f>VLOOKUP(D13,'Basic Risk Assessment DATASHEET'!A:E,5,FALSE)</f>
        <v>Intermediário</v>
      </c>
      <c r="D13" s="457">
        <v>2</v>
      </c>
      <c r="E13" s="458" t="str">
        <f>IFERROR(VLOOKUP($B$13&amp;D13&amp;$B$5,'Basic Risk Assessment DATASHEET'!$F$3:$G$129,2,FALSE),$B$128)</f>
        <v>Você faz/fará uso de intermediários e/ou subcontratados em sua cadeia de suprimentos?</v>
      </c>
      <c r="F13" s="396" t="s">
        <v>831</v>
      </c>
      <c r="G13" s="465" t="str">
        <f>VLOOKUP(RIGHT(E13&amp;F13,250),'Basic Risk Assessment DATASHEET'!$J$3:$K$129,2,FALSE)</f>
        <v>1) Estabelecer um fluxo de rastreabilidade claro, que inclui regras de rastreabilidade documentada e física para todos os atores em sua cadeia de suprimento (produtores, subcontratados, intermediários, unidades de processamento, transporte, centros de coleta, gerência, etc.).
2) Treinar todos os atores no seu procedimento de rastreabilidade. Isso inclui os intermediários e/ou subcontratados.
3) Monitorar a rastreabilidade e a manutenção de registros de todos os atores. 
4) Monitorar os intermediários especialmente durante o período de colheita. Para monitoramento, verifique a calibração de balanças e a manutenção de registros dos intermediários, e faça a verificação cruzada com as informações de venda em uma amostra de produtores.</v>
      </c>
      <c r="H13" s="437"/>
    </row>
    <row r="14" spans="2:9" ht="132.75" customHeight="1" x14ac:dyDescent="0.25">
      <c r="B14" s="810"/>
      <c r="C14" s="456" t="str">
        <f>VLOOKUP(D14,'Basic Risk Assessment DATASHEET'!A:E,5,FALSE)</f>
        <v>Manutenção de Registros</v>
      </c>
      <c r="D14" s="457">
        <v>3</v>
      </c>
      <c r="E14" s="458" t="str">
        <f>IFERROR(VLOOKUP($B$13&amp;D14&amp;$B$5,'Basic Risk Assessment DATASHEET'!$F$3:$G$129,2,FALSE),$B$128)</f>
        <v>Você espera que os produtores tenham dificuldade em manter os registros (de rastreabilidade)?</v>
      </c>
      <c r="F14" s="396" t="s">
        <v>831</v>
      </c>
      <c r="G14" s="465" t="str">
        <f>VLOOKUP(RIGHT(E14&amp;F14,250),'Basic Risk Assessment DATASHEET'!$J$3:$K$129,2,FALSE)</f>
        <v>1) Incluir a administração/manutenção de recibos no plano de treinamento.
2) O grupo apoia os produtores a manter os registros no mesmo lugar (Ex. Pasta plástica).
3) Colocar avisos para encorajar os produtores a manter recibos.
4) Monitorar a manutenção dos recibos.</v>
      </c>
      <c r="H14" s="438"/>
    </row>
    <row r="15" spans="2:9" ht="84.95" customHeight="1" x14ac:dyDescent="0.25">
      <c r="B15" s="810"/>
      <c r="C15" s="456" t="str">
        <f>VLOOKUP(D15,'Basic Risk Assessment DATASHEET'!A:E,5,FALSE)</f>
        <v>Separação dos produtos</v>
      </c>
      <c r="D15" s="457">
        <v>4</v>
      </c>
      <c r="E15" s="458" t="str">
        <f>IFERROR(VLOOKUP($B$13&amp;D15&amp;$B$5,'Basic Risk Assessment DATASHEET'!$F$3:$G$129,2,FALSE),$B$128)</f>
        <v>Você (a gerência) manipula/manipulará apenas produtos certificados Rainforest Alliance e/ou apenas comprará de produtores certificados Rainforest Alliance?</v>
      </c>
      <c r="F15" s="396" t="s">
        <v>831</v>
      </c>
      <c r="G15" s="465" t="str">
        <f>VLOOKUP(RIGHT(E15&amp;F15,250),'Basic Risk Assessment DATASHEET'!$J$3:$K$129,2,FALSE)</f>
        <v>Nenhuma ação adicional é necessária (além das ações para conformidade com a norma).</v>
      </c>
      <c r="H15" s="438"/>
    </row>
    <row r="16" spans="2:9" ht="105.75" customHeight="1" x14ac:dyDescent="0.25">
      <c r="B16" s="810"/>
      <c r="C16" s="456" t="str">
        <f>VLOOKUP(D16,'Basic Risk Assessment DATASHEET'!A:E,5,FALSE)</f>
        <v>Volumes colhidos</v>
      </c>
      <c r="D16" s="457">
        <v>5</v>
      </c>
      <c r="E16" s="458" t="str">
        <f>IFERROR(VLOOKUP($B$13&amp;D16&amp;$B$5,'Basic Risk Assessment DATASHEET'!$F$3:$G$129,2,FALSE),$B$128)</f>
        <v>Os membros do grupo tem acesso à diferentes centros comerciais/compradores para seus produtos certificados?</v>
      </c>
      <c r="F16" s="396" t="s">
        <v>829</v>
      </c>
      <c r="G16" s="465" t="str">
        <f>VLOOKUP(RIGHT(E16&amp;F16,250),'Basic Risk Assessment DATASHEET'!$J$3:$K$129,2,FALSE)</f>
        <v>Nenhuma ação adicional é necessária</v>
      </c>
      <c r="H16" s="438"/>
    </row>
    <row r="17" spans="2:8" ht="130.5" customHeight="1" thickBot="1" x14ac:dyDescent="0.3">
      <c r="B17" s="811"/>
      <c r="C17" s="456" t="str">
        <f>VLOOKUP(D17,'Basic Risk Assessment DATASHEET'!A:E,5,FALSE)</f>
        <v>Operadores da fazenda</v>
      </c>
      <c r="D17" s="452">
        <v>6</v>
      </c>
      <c r="E17" s="458" t="str">
        <f>IFERROR(VLOOKUP($B$13&amp;D17&amp;$B$5,'Basic Risk Assessment DATASHEET'!$F$3:$G$129,2,FALSE),$B$128)</f>
        <v>Os membros do grupo com frequência confiam em operadores de fazenda para gerenciar suas fazendas?</v>
      </c>
      <c r="F17" s="395" t="s">
        <v>831</v>
      </c>
      <c r="G17" s="465" t="str">
        <f>VLOOKUP(RIGHT(E17&amp;F17,250),'Basic Risk Assessment DATASHEET'!$J$3:$K$129,2,FALSE)</f>
        <v>1) Garantir que o gerente da fazenda esteja treinado nos requisitos da norma Rainforest Alliance, tenha um entendimento completo e detalhado do processo de inspeção interna, registros, dados analisados e esteja ciente dos requisitos de rastreabilidade.
2) Verificar se o operador da fazenda também gerencia fazendas não-certificadas e, se sim, encorajar a também as incluir no grupo.
3) Sempre convidar o operador da fazenda para treinamentos (de rastreabilidade e outros tópicos).</v>
      </c>
      <c r="H17" s="439"/>
    </row>
    <row r="18" spans="2:8" x14ac:dyDescent="0.25">
      <c r="B18" s="454"/>
      <c r="C18" s="454"/>
      <c r="D18" s="454"/>
      <c r="E18" s="455"/>
    </row>
    <row r="19" spans="2:8" ht="15.75" thickBot="1" x14ac:dyDescent="0.3">
      <c r="B19" s="454"/>
      <c r="C19" s="454"/>
      <c r="D19" s="454"/>
      <c r="E19" s="455"/>
    </row>
    <row r="20" spans="2:8" ht="27" thickBot="1" x14ac:dyDescent="0.3">
      <c r="B20" s="448" t="str">
        <f>$G$113</f>
        <v>Requisito da Norma</v>
      </c>
      <c r="C20" s="449" t="str">
        <f>$G$114</f>
        <v>Problema</v>
      </c>
      <c r="D20" s="450" t="str">
        <f>$G$115</f>
        <v>Nº da Questão</v>
      </c>
      <c r="E20" s="450" t="str">
        <f>$G$116</f>
        <v>Questão</v>
      </c>
      <c r="F20" s="495" t="str">
        <f>$G$117</f>
        <v>Resposta (selecione)</v>
      </c>
      <c r="G20" s="464" t="str">
        <f>$G$118</f>
        <v>Medida de mitigação</v>
      </c>
      <c r="H20" s="467" t="str">
        <f>$G$119</f>
        <v>Medida de mitigação própria do Detentor de Certificado</v>
      </c>
    </row>
    <row r="21" spans="2:8" ht="90.95" customHeight="1" x14ac:dyDescent="0.25">
      <c r="B21" s="814" t="str">
        <f>VLOOKUP(D21,'Basic Risk Assessment DATASHEET'!A:B,2,FALSE)</f>
        <v>Produtividade e lucratividade, se referem a: 2.1.2 Produtividade obtida; 1.3.6 Insumos e habilidades financeiras; 1.3.7 diversificação; 3.1 Custos de produção e rendimento digno.</v>
      </c>
      <c r="C21" s="456" t="str">
        <f>VLOOKUP(D21,'Basic Risk Assessment DATASHEET'!A:E,5,FALSE)</f>
        <v>Rendimento otimizado</v>
      </c>
      <c r="D21" s="457">
        <v>7</v>
      </c>
      <c r="E21" s="458" t="str">
        <f>IFERROR(VLOOKUP($B$21&amp;D21&amp;$B$5,'Basic Risk Assessment DATASHEET'!$F$3:$G$129,2,FALSE),$B$128)</f>
        <v>A média de produtividade do cultivo certificado dos membros do grupo está na média ou acima do nível de produtividade ideal na sua região?</v>
      </c>
      <c r="F21" s="396" t="s">
        <v>860</v>
      </c>
      <c r="G21" s="465" t="str">
        <f>VLOOKUP(RIGHT(E21&amp;F21,250),'Basic Risk Assessment DATASHEET'!$J$3:$K$129,2,FALSE)</f>
        <v>1) Treinar o pessoal para reconhecer e priorizar gargalos de produção no campo.
2) Identificar os principais gargalos de produtividade no campo.
3) Estabelecer testes e fazendas modelo para evidenciar o impacto do rejuvenescimento, fertilização e bom controle de pragas e doenças.</v>
      </c>
      <c r="H21" s="437"/>
    </row>
    <row r="22" spans="2:8" ht="129.75" customHeight="1" x14ac:dyDescent="0.25">
      <c r="B22" s="815"/>
      <c r="C22" s="456" t="str">
        <f>VLOOKUP(D22,'Basic Risk Assessment DATASHEET'!A:E,5,FALSE)</f>
        <v>Acesso a financiamento, insumos e conhecimento</v>
      </c>
      <c r="D22" s="457">
        <v>8</v>
      </c>
      <c r="E22" s="458" t="str">
        <f>IFERROR(VLOOKUP($B$21&amp;D22&amp;$B$5,'Basic Risk Assessment DATASHEET'!$F$3:$G$129,2,FALSE),$B$128)</f>
        <v>Todos os membros do grupo tem acesso à financiamento, insumos agrícolas e conhecimento adequado para otimizar a produtividade?</v>
      </c>
      <c r="F22" s="396" t="s">
        <v>860</v>
      </c>
      <c r="G22" s="465" t="str">
        <f>VLOOKUP(RIGHT(E22&amp;F22,250),'Basic Risk Assessment DATASHEET'!$J$3:$K$129,2,FALSE)</f>
        <v>1) Identificar as principais necessidades entre os membros do grupo com relação à insumos e conhecimento.
2) Apoiar membros do grupo com treinamentos em financiamento, gestão de negócio, e entendimento de custos de produção e rendimento líquido (requisito autosselecionável 1.3.6).
3) Se necessário, facilitar acesso a serviços financeiros (Ex. Empréstimos para investimentos agrícolas) (requisito autosselecionável 1.3.6).</v>
      </c>
      <c r="H22" s="438"/>
    </row>
    <row r="23" spans="2:8" ht="159" customHeight="1" thickBot="1" x14ac:dyDescent="0.3">
      <c r="B23" s="816"/>
      <c r="C23" s="456" t="str">
        <f>VLOOKUP(D23,'Basic Risk Assessment DATASHEET'!A:E,5,FALSE)</f>
        <v>Renda digna</v>
      </c>
      <c r="D23" s="457">
        <v>9</v>
      </c>
      <c r="E23" s="458" t="str">
        <f>IFERROR(VLOOKUP($B$21&amp;D23&amp;$B$5,'Basic Risk Assessment DATASHEET'!$F$3:$G$129,2,FALSE),$B$128)</f>
        <v>Todos membros do grupo ganham um rendimento digno com a produção do cultivo certificado?</v>
      </c>
      <c r="F23" s="396" t="s">
        <v>831</v>
      </c>
      <c r="G23" s="465" t="str">
        <f>VLOOKUP(RIGHT(E23&amp;F23,250),'Basic Risk Assessment DATASHEET'!$J$3:$K$129,2,FALSE)</f>
        <v>Nenhuma ação adicional é necessária</v>
      </c>
      <c r="H23" s="439"/>
    </row>
    <row r="25" spans="2:8" ht="15.75" thickBot="1" x14ac:dyDescent="0.3"/>
    <row r="26" spans="2:8" ht="27" thickBot="1" x14ac:dyDescent="0.45">
      <c r="B26" s="812" t="str">
        <f>H113</f>
        <v>Práticas Agrícolas</v>
      </c>
      <c r="C26" s="813"/>
      <c r="D26" s="813"/>
      <c r="E26" s="813"/>
      <c r="F26" s="813"/>
      <c r="G26" s="813"/>
      <c r="H26" s="434"/>
    </row>
    <row r="27" spans="2:8" s="440" customFormat="1" ht="27" thickBot="1" x14ac:dyDescent="0.45">
      <c r="B27" s="435"/>
      <c r="C27" s="435"/>
      <c r="D27" s="435"/>
      <c r="E27" s="435"/>
      <c r="F27" s="435"/>
      <c r="G27" s="435"/>
    </row>
    <row r="28" spans="2:8" ht="27" thickBot="1" x14ac:dyDescent="0.3">
      <c r="B28" s="448" t="str">
        <f>$G$113</f>
        <v>Requisito da Norma</v>
      </c>
      <c r="C28" s="449" t="str">
        <f>$G$114</f>
        <v>Problema</v>
      </c>
      <c r="D28" s="450" t="str">
        <f>$G$115</f>
        <v>Nº da Questão</v>
      </c>
      <c r="E28" s="450" t="str">
        <f>$G$116</f>
        <v>Questão</v>
      </c>
      <c r="F28" s="495" t="str">
        <f>$G$117</f>
        <v>Resposta (selecione)</v>
      </c>
      <c r="G28" s="464" t="str">
        <f>$G$118</f>
        <v>Medida de mitigação</v>
      </c>
      <c r="H28" s="467" t="str">
        <f>$G$119</f>
        <v>Medida de mitigação própria do Detentor de Certificado</v>
      </c>
    </row>
    <row r="29" spans="2:8" ht="175.5" customHeight="1" x14ac:dyDescent="0.25">
      <c r="B29" s="814" t="str">
        <f>VLOOKUP(D29,'Basic Risk Assessment DATASHEET'!A:B,2,FALSE)</f>
        <v>4.6 Gestão de Agroquímicos</v>
      </c>
      <c r="C29" s="456" t="str">
        <f>VLOOKUP(D29,'Basic Risk Assessment DATASHEET'!A:E,5,FALSE)</f>
        <v>Uso de agroquímicos proibidos</v>
      </c>
      <c r="D29" s="457">
        <v>10</v>
      </c>
      <c r="E29" s="458" t="str">
        <f>IFERROR(VLOOKUP($B$29&amp;D29&amp;$B$5,'Basic Risk Assessment DATASHEET'!$F$3:$G$129,2,FALSE),$B$128)</f>
        <v>Revisar a Lista de Agroquímicos Proibidos da Rainforest Alliance:
É uma prática comum na região usar um ou mais agroquímicos da Lista de Agroquímicos Proibidos pela Rainforest Alliance na fazenda?</v>
      </c>
      <c r="F29" s="396" t="s">
        <v>831</v>
      </c>
      <c r="G29" s="465" t="str">
        <f>VLOOKUP(RIGHT(E29&amp;F29,250),'Basic Risk Assessment DATASHEET'!$J$3:$K$129,2,FALSE)</f>
        <v xml:space="preserve">1) Caso o uso de pesticidas banidos seja encontrado durante a auditoria externa, a EC pode emitir uma não-certificação. Para evitar isso, inclua no seu plano de gestão:
- Treinamento de membros do grupo sobre a proibição do uso de agroquímicos banidos e quais são eles.
- Treinamento dos membros do grupo quanto ao risco de utilizar agroquímicos altamente perigosos.
- Verificar o uso de agroquímicos banidos em inspeções internas.
- Monitorar o uso de agroquímicos durante o período de aplicação.
- Estabelecer um sistema para coletar os estoques de agroquímicos banidos dos membros do grupo.
Note: os produtores que utilizarem agroquímicos banidos na colheita a ser certificada não podem ser incluídos na certificação e devem esperar pelo próximo ciclo de colheita para se candidatar novamente. </v>
      </c>
      <c r="H29" s="437"/>
    </row>
    <row r="30" spans="2:8" ht="206.45" customHeight="1" x14ac:dyDescent="0.25">
      <c r="B30" s="815"/>
      <c r="C30" s="456" t="str">
        <f>VLOOKUP(D30,'Basic Risk Assessment DATASHEET'!A:E,5,FALSE)</f>
        <v>Número de aplicações de pesticidas</v>
      </c>
      <c r="D30" s="457">
        <v>11</v>
      </c>
      <c r="E30" s="458" t="str">
        <f>IFERROR(VLOOKUP($B$29&amp;D30&amp;$B$5,'Basic Risk Assessment DATASHEET'!$F$3:$G$129,2,FALSE),$B$128)</f>
        <v>É uma prática comum que os produtores primeiramente tentem métodos de controle biológico, físico e não-químico (MIP) para o controle de pragas antes do uso de agroquímicos?</v>
      </c>
      <c r="F30" s="396" t="s">
        <v>829</v>
      </c>
      <c r="G30" s="465" t="str">
        <f>VLOOKUP(RIGHT(E30&amp;F30,250),'Basic Risk Assessment DATASHEET'!$J$3:$K$129,2,FALSE)</f>
        <v>1) Tenha especial atenção na conformidade do tópico 4.5 da Norma de Agricultura. Caso necessário, contate uma universidade ou serviço de extensão local para desenvolver um procedimento de Manejo Integrado de Pragas. Identifique fontes para a compra de agroquímicos de menor toxicidade bem como produtos não-químicos para controle de pragas.
2) Assegure-se que todos os membros tenham o conhecimento e habilidades necessárias para aplicar o Manejo Integrado de Pragas.
3) Treine os membros na manutenção de registros.
4) Monitore o uso de agroquímicos e o procedimento da aplicação do MIP pelos membros do grupo (incluindo a manutenção de registros), durante o tempo de aplicação.</v>
      </c>
      <c r="H30" s="438"/>
    </row>
    <row r="31" spans="2:8" ht="207.75" customHeight="1" thickBot="1" x14ac:dyDescent="0.3">
      <c r="B31" s="816"/>
      <c r="C31" s="456" t="str">
        <f>VLOOKUP(D31,'Basic Risk Assessment DATASHEET'!A:E,5,FALSE)</f>
        <v>Uso de EPI</v>
      </c>
      <c r="D31" s="457">
        <v>12</v>
      </c>
      <c r="E31" s="458" t="str">
        <f>IFERROR(VLOOKUP($B$29&amp;D31&amp;$B$5,'Basic Risk Assessment DATASHEET'!$F$3:$G$129,2,FALSE),$B$128)</f>
        <v xml:space="preserve">É uma prática comum que os membros do grupo e/ou seus trabalhadores utilizem Equipamento de Proteção Individual (EPI) para aplicação de agroquímicos? </v>
      </c>
      <c r="F31" s="396" t="s">
        <v>829</v>
      </c>
      <c r="G31" s="465" t="str">
        <f>VLOOKUP(RIGHT(E31&amp;F31,250),'Basic Risk Assessment DATASHEET'!$J$3:$K$129,2,FALSE)</f>
        <v>1) Garantir a disponibilidade de EPI suficiente para todos que estejam aplicando agroquímicos.
2) Desenvolver e implementar políticas de gestão para o fornecimento de EPI suficiente e apropriado, e para o uso correto dos EPIs.
3) Garantir que todos aqueles que estejam aplicando agroquímicos estejam treinados quanto aos corretos métodos de aplicação de agroquímicos e no correto uso de EPI.
4) Treinamento dos membros do grupo quanto ao risco de utilizar agroquímicos altamente perigosos.
5) Explorar a opção de criação de equipes de pulverização para substituir a aplicação de agroquímicos por membros do grupo individualmente.
6) Monitoramento do uso de EPI durante o período de aplicação.</v>
      </c>
      <c r="H31" s="439"/>
    </row>
    <row r="32" spans="2:8" ht="15.75" thickBot="1" x14ac:dyDescent="0.3">
      <c r="B32" s="454"/>
      <c r="C32" s="454"/>
      <c r="D32" s="454"/>
      <c r="E32" s="455"/>
    </row>
    <row r="33" spans="2:9" ht="27" thickBot="1" x14ac:dyDescent="0.3">
      <c r="B33" s="448" t="str">
        <f>$G$113</f>
        <v>Requisito da Norma</v>
      </c>
      <c r="C33" s="449" t="str">
        <f>$G$114</f>
        <v>Problema</v>
      </c>
      <c r="D33" s="450" t="str">
        <f>$G$115</f>
        <v>Nº da Questão</v>
      </c>
      <c r="E33" s="450" t="str">
        <f>$G$116</f>
        <v>Questão</v>
      </c>
      <c r="F33" s="495" t="str">
        <f>$G$117</f>
        <v>Resposta (selecione)</v>
      </c>
      <c r="G33" s="464" t="str">
        <f>$G$118</f>
        <v>Medida de mitigação</v>
      </c>
      <c r="H33" s="467" t="str">
        <f>$G$119</f>
        <v>Medida de mitigação própria do Detentor de Certificado</v>
      </c>
    </row>
    <row r="34" spans="2:9" ht="51.75" customHeight="1" x14ac:dyDescent="0.25">
      <c r="B34" s="809" t="str">
        <f>VLOOKUP(D34,'Basic Risk Assessment DATASHEET'!A:B,2,FALSE)</f>
        <v>4.4 Fertilidade E Conservação Do Solo</v>
      </c>
      <c r="C34" s="456" t="str">
        <f>VLOOKUP(D34,'Basic Risk Assessment DATASHEET'!A:E,5,FALSE)</f>
        <v>Erosão</v>
      </c>
      <c r="D34" s="457">
        <v>13</v>
      </c>
      <c r="E34" s="458" t="str">
        <f>IFERROR(VLOOKUP($B$34&amp;D34&amp;$B$115,'Basic Risk Assessment DATASHEET'!$F$3:$G$129,2,FALSE),$B$128)</f>
        <v>Há alguma área com declive mais íngreme do que 1 m de elevação ao longo de 3 m em uma área &gt; 0,1 ha?</v>
      </c>
      <c r="F34" s="396" t="s">
        <v>831</v>
      </c>
      <c r="G34" s="465" t="str">
        <f>VLOOKUP(RIGHT(E34&amp;F34,250),'Basic Risk Assessment DATASHEET'!$J$3:$K$129,2,FALSE)</f>
        <v>Implementar medidas para proteger contra a erosão, incluindo o plantio de cobertura de solo nativa, plantio em nível, barreiras vivas e sistemas de drenagem/remoção de água.</v>
      </c>
      <c r="H34" s="437"/>
    </row>
    <row r="35" spans="2:9" ht="49.5" customHeight="1" x14ac:dyDescent="0.25">
      <c r="B35" s="810"/>
      <c r="C35" s="456" t="str">
        <f>VLOOKUP(D35,'Basic Risk Assessment DATASHEET'!A:E,5,FALSE)</f>
        <v>Alagamento</v>
      </c>
      <c r="D35" s="457">
        <v>14</v>
      </c>
      <c r="E35" s="458" t="str">
        <f>IFERROR(VLOOKUP($B$34&amp;D35&amp;$B$115,'Basic Risk Assessment DATASHEET'!$F$3:$G$129,2,FALSE),$B$128)</f>
        <v>Há áreas dentro da fazenda/fazendas dos membros de grupo com longos períodos de água parada após chuvas?</v>
      </c>
      <c r="F35" s="396" t="s">
        <v>831</v>
      </c>
      <c r="G35" s="465" t="str">
        <f>VLOOKUP(RIGHT(E35&amp;F35,250),'Basic Risk Assessment DATASHEET'!$J$3:$K$129,2,FALSE)</f>
        <v>Implementar medidas para melhorar a drenagem através de medidas físicas, cavando trincheiras de drenagem, ou melhorando a estrutura do solo para melhorar o potencial do solo para reter água e armazená-la.</v>
      </c>
      <c r="H35" s="438"/>
    </row>
    <row r="36" spans="2:9" ht="86.25" customHeight="1" x14ac:dyDescent="0.25">
      <c r="B36" s="810"/>
      <c r="C36" s="456" t="str">
        <f>VLOOKUP(D36,'Basic Risk Assessment DATASHEET'!A:E,5,FALSE)</f>
        <v>Alagamento</v>
      </c>
      <c r="D36" s="457">
        <v>15</v>
      </c>
      <c r="E36" s="458" t="str">
        <f>IFERROR(VLOOKUP($B$34&amp;D36&amp;$B$115,'Basic Risk Assessment DATASHEET'!$F$3:$G$129,2,FALSE),$B$128)</f>
        <v>Água subterrânea alta é um problema em algumas áreas?</v>
      </c>
      <c r="F36" s="396" t="s">
        <v>831</v>
      </c>
      <c r="G36" s="465" t="str">
        <f>VLOOKUP(RIGHT(E36&amp;F36,250),'Basic Risk Assessment DATASHEET'!$J$3:$K$129,2,FALSE)</f>
        <v>1) Avaliar se a área é adequada para a produção agrícola e considerar quais cultivos são adequados para estas áreas.
2) em alguns casos: melhorar a drenagem e/ou conservar a vegetação de proteção.</v>
      </c>
      <c r="H36" s="438"/>
    </row>
    <row r="37" spans="2:9" ht="147.4" customHeight="1" thickBot="1" x14ac:dyDescent="0.3">
      <c r="B37" s="811"/>
      <c r="C37" s="456" t="str">
        <f>VLOOKUP(D37,'Basic Risk Assessment DATASHEET'!A:E,5,FALSE)</f>
        <v>Seca</v>
      </c>
      <c r="D37" s="452">
        <v>16</v>
      </c>
      <c r="E37" s="458" t="str">
        <f>IFERROR(VLOOKUP($B$34&amp;D37&amp;$B$115,'Basic Risk Assessment DATASHEET'!$F$3:$G$129,2,FALSE),$B$128)</f>
        <v>Secas são (ou estão se tornando) um fator limitante para a produção do cultivo?</v>
      </c>
      <c r="F37" s="395" t="s">
        <v>831</v>
      </c>
      <c r="G37" s="465" t="str">
        <f>VLOOKUP(RIGHT(E37&amp;F37,250),'Basic Risk Assessment DATASHEET'!$J$3:$K$129,2,FALSE)</f>
        <v xml:space="preserve">1) Manter o solo coberto para reduzir a evapotranspiração.
2) Garantir que cultivos de raiz funda são utilizados.  
3) Considerar intercalar os cultivos, preferencialmente com cultivos arbóreos/arbustos.
4) Fornecer sombra.
5) Quando irrigar: garantir que as perdas de água sejam minimizadas e verificar se lodo/crostas de sal são encontradas na camada superficial. Caso sim, consulte um instituto de solo.                                             </v>
      </c>
      <c r="H37" s="439"/>
    </row>
    <row r="38" spans="2:9" ht="15.75" thickBot="1" x14ac:dyDescent="0.3"/>
    <row r="39" spans="2:9" ht="27" thickBot="1" x14ac:dyDescent="0.45">
      <c r="B39" s="812" t="str">
        <f>H114</f>
        <v>Condições de Trabalho</v>
      </c>
      <c r="C39" s="813"/>
      <c r="D39" s="813"/>
      <c r="E39" s="813"/>
      <c r="F39" s="813"/>
      <c r="G39" s="813"/>
      <c r="H39" s="434"/>
    </row>
    <row r="40" spans="2:9" s="440" customFormat="1" ht="27" thickBot="1" x14ac:dyDescent="0.45">
      <c r="B40" s="435"/>
      <c r="C40" s="435"/>
      <c r="D40" s="435"/>
      <c r="E40" s="435"/>
      <c r="F40" s="435"/>
      <c r="G40" s="435"/>
    </row>
    <row r="41" spans="2:9" ht="27" thickBot="1" x14ac:dyDescent="0.3">
      <c r="B41" s="448" t="str">
        <f>$G$113</f>
        <v>Requisito da Norma</v>
      </c>
      <c r="C41" s="449" t="str">
        <f>$G$114</f>
        <v>Problema</v>
      </c>
      <c r="D41" s="450" t="str">
        <f>$G$115</f>
        <v>Nº da Questão</v>
      </c>
      <c r="E41" s="450" t="str">
        <f>$G$116</f>
        <v>Questão</v>
      </c>
      <c r="F41" s="495" t="str">
        <f>$G$117</f>
        <v>Resposta (selecione)</v>
      </c>
      <c r="G41" s="464" t="str">
        <f>$G$118</f>
        <v>Medida de mitigação</v>
      </c>
      <c r="H41" s="467" t="str">
        <f>$G$119</f>
        <v>Medida de mitigação própria do Detentor de Certificado</v>
      </c>
    </row>
    <row r="42" spans="2:9" ht="78" customHeight="1" thickBot="1" x14ac:dyDescent="0.3">
      <c r="B42" s="459" t="str">
        <f>VLOOKUP(D42,'Basic Risk Assessment DATASHEET'!A:B,2,FALSE)</f>
        <v>1.5 Mecanismo de Queixa</v>
      </c>
      <c r="C42" s="456" t="str">
        <f>VLOOKUP(D42,'Basic Risk Assessment DATASHEET'!A:E,5,FALSE)</f>
        <v>Mecanismo de Queixa</v>
      </c>
      <c r="D42" s="457">
        <v>17</v>
      </c>
      <c r="E42" s="458" t="str">
        <f>IFERROR(VLOOKUP($B$42&amp;D42&amp;$B$115,'Basic Risk Assessment DATASHEET'!$F$3:$G$129,2,FALSE),$B$128)</f>
        <v>Informações sobre o mecanismo de queixa e o comitê de Avaliar e Abordar estão visíveis e acessíveis a todos os indivíduos, trabalhadores, comunidade e/ou sociedade civil?</v>
      </c>
      <c r="F42" s="396" t="s">
        <v>831</v>
      </c>
      <c r="G42" s="465" t="str">
        <f>VLOOKUP(RIGHT(E42&amp;F42,250),'Basic Risk Assessment DATASHEET'!$J$3:$K$129,2,FALSE)</f>
        <v>Verificar e atualizar regularmente para garantir que a informação publicamente demonstrada esteja correta e acessível a todos; incluindo nos idiomas do pessoal local e temporário.</v>
      </c>
      <c r="H42" s="436"/>
    </row>
    <row r="44" spans="2:9" ht="15.75" thickBot="1" x14ac:dyDescent="0.3">
      <c r="G44" s="640" t="str">
        <f>HYPERLINK("https://www.rainforest-alliance.org/in-the-field/manage-risk-with-the-rainforest-alliance-child-labor-and-forced-labor-sectoral-risk-maps/")</f>
        <v>https://www.rainforest-alliance.org/in-the-field/manage-risk-with-the-rainforest-alliance-child-labor-and-forced-labor-sectoral-risk-maps/</v>
      </c>
    </row>
    <row r="45" spans="2:9" ht="81.75" customHeight="1" thickBot="1" x14ac:dyDescent="0.3">
      <c r="B45" s="448" t="str">
        <f>$G$113</f>
        <v>Requisito da Norma</v>
      </c>
      <c r="C45" s="449" t="str">
        <f>$G$114</f>
        <v>Problema</v>
      </c>
      <c r="D45" s="450" t="str">
        <f>$G$115</f>
        <v>Nº da Questão</v>
      </c>
      <c r="E45" s="450" t="str">
        <f>$G$116</f>
        <v>Questão</v>
      </c>
      <c r="F45" s="495" t="str">
        <f>$G$117</f>
        <v>Resposta (selecione)</v>
      </c>
      <c r="G45" s="580" t="str">
        <f>G134</f>
        <v>Medida de mitigação
("Baixo, médio e alto risco" se referem aos Mapas de Risco da Rainforest Alliance para trabalho infantil e trabalho forçado aplicáveis ao seu país e produto) &lt;- Para países ou cultivos ainda não incluídos nos mapas de risco, por favor selecionar uma medida de mitigação com base nos riscos identificados.</v>
      </c>
      <c r="H45" s="467" t="str">
        <f>$G$119</f>
        <v>Medida de mitigação própria do Detentor de Certificado</v>
      </c>
    </row>
    <row r="46" spans="2:9" ht="151.5" customHeight="1" x14ac:dyDescent="0.25">
      <c r="B46" s="492" t="str">
        <f>VLOOKUP(D46,'Basic Risk Assessment DATASHEET'!A:B,2,FALSE)</f>
        <v>5.1 Avaliar e Abordar</v>
      </c>
      <c r="C46" s="456" t="str">
        <f>VLOOKUP(D46,'Basic Risk Assessment DATASHEET'!A:E,5,FALSE)</f>
        <v>Oportunidades iguais e prevenção da discriminação</v>
      </c>
      <c r="D46" s="457">
        <v>18</v>
      </c>
      <c r="E46" s="458" t="str">
        <f>IFERROR(VLOOKUP($B$46&amp;D46&amp;$B$115,'Basic Risk Assessment DATASHEET'!$F$3:$G$129,2,FALSE),$B$128)</f>
        <v>Existem quaisquer das seguintes populações na fazenda ou grupo ou em suas proximidades: Trabalhadores migrantes; minorias étnicas específicas; povos indígenas; pessoas que não falam o idioma dominante no país e região?</v>
      </c>
      <c r="F46" s="396" t="s">
        <v>831</v>
      </c>
      <c r="G46" s="465" t="str">
        <f>VLOOKUP(RIGHT(E46&amp;F46,250),'Basic Risk Assessment DATASHEET'!$J$3:$K$129,2,FALSE)</f>
        <v>1) Avaliar se os membros dessas populações estão trabalhando na fazenda ou contratados por membros do grupo.
2) Garantir que a gerência do grupo e fazenda esteja ciente dos tipos de populações que estão presentes e registre suas especificidades: tipo de população, número (estimativa), idioma, e outros onde relevante.</v>
      </c>
      <c r="H46" s="441"/>
      <c r="I46" s="432"/>
    </row>
    <row r="47" spans="2:9" ht="76.5" customHeight="1" x14ac:dyDescent="0.25">
      <c r="B47" s="460"/>
      <c r="C47" s="456" t="str">
        <f>VLOOKUP(D47,'Basic Risk Assessment DATASHEET'!A:E,5,FALSE)</f>
        <v>Oportunidades iguais e prevenção da discriminação</v>
      </c>
      <c r="D47" s="457">
        <v>19</v>
      </c>
      <c r="E47" s="458" t="str">
        <f>IFERROR(VLOOKUP($B$46&amp;D47&amp;$B$5,'Basic Risk Assessment DATASHEET'!$F$3:$G$129,2,FALSE),$B$128)</f>
        <v>(Não se aplica para este tipo de Titular de Certificado)</v>
      </c>
      <c r="F47" s="396" t="s">
        <v>829</v>
      </c>
      <c r="G47" s="465" t="e">
        <f>VLOOKUP(RIGHT(E47&amp;F47,250),'Basic Risk Assessment DATASHEET'!$J$3:$K$129,2,FALSE)</f>
        <v>#N/A</v>
      </c>
      <c r="H47" s="438"/>
    </row>
    <row r="48" spans="2:9" ht="174.75" customHeight="1" x14ac:dyDescent="0.25">
      <c r="B48" s="460"/>
      <c r="C48" s="456" t="str">
        <f>VLOOKUP(D48,'Basic Risk Assessment DATASHEET'!A:E,5,FALSE)</f>
        <v>Prevenção de violência e assédio no local de trabalho</v>
      </c>
      <c r="D48" s="457">
        <v>20</v>
      </c>
      <c r="E48" s="458" t="str">
        <f>IFERROR(VLOOKUP($B$46&amp;D48&amp;$B$115,'Basic Risk Assessment DATASHEET'!$F$3:$G$129,2,FALSE),$B$128)</f>
        <v xml:space="preserve">A gerência está regularmente tomando ações direcionadas para prevenir violência e assédio (incluindo assédio sexual)? </v>
      </c>
      <c r="F48" s="396" t="s">
        <v>829</v>
      </c>
      <c r="G48" s="465" t="str">
        <f>VLOOKUP(RIGHT(E48&amp;F48,250),'Basic Risk Assessment DATASHEET'!$J$3:$K$129,2,FALSE)</f>
        <v xml:space="preserve"> Implementar ao menos uma das seguintes medidas:
- Treinamento de treinadores, equipe técnica e outras pessoas em contato direto com os membros e trabalhadores sobre comportamento respeitoso e conceitos de violência e assédio no local de trabalho.
- Treinamento de trabalhadores no tópico de comportamento respeitoso e conceitos de violência e assédio no local de trabalho.
Nota: na maioria dos casos, violência e assédio no local de trabalho se relacionarão a experiências enfrentadas por mulheres. Contudo, riscos também são enfrentados por homens. Garanta que suas respostas cubram os riscos em relação a todos os trabalhadores independente de gênero.</v>
      </c>
      <c r="H48" s="438"/>
    </row>
    <row r="49" spans="2:8" ht="112.5" customHeight="1" x14ac:dyDescent="0.25">
      <c r="B49" s="460"/>
      <c r="C49" s="456" t="str">
        <f>VLOOKUP(D49,'Basic Risk Assessment DATASHEET'!A:E,5,FALSE)</f>
        <v>Prevenção de violência e assédio no local de trabalho</v>
      </c>
      <c r="D49" s="457">
        <v>21</v>
      </c>
      <c r="E49" s="458" t="str">
        <f>IFERROR(VLOOKUP($B$46&amp;D49&amp;$B$5,'Basic Risk Assessment DATASHEET'!$F$3:$G$129,2,FALSE),$B$128)</f>
        <v>(Não se aplica para este tipo de Titular de Certificado)</v>
      </c>
      <c r="F49" s="396" t="s">
        <v>831</v>
      </c>
      <c r="G49" s="465" t="e">
        <f>VLOOKUP(RIGHT(E49&amp;F49,250),'Basic Risk Assessment DATASHEET'!$J$3:$K$129,2,FALSE)</f>
        <v>#N/A</v>
      </c>
      <c r="H49" s="438"/>
    </row>
    <row r="50" spans="2:8" ht="154.5" customHeight="1" x14ac:dyDescent="0.25">
      <c r="B50" s="460"/>
      <c r="C50" s="456" t="str">
        <f>VLOOKUP(D50,'Basic Risk Assessment DATASHEET'!A:E,5,FALSE)</f>
        <v>Verificação de idade</v>
      </c>
      <c r="D50" s="457">
        <v>22</v>
      </c>
      <c r="E50" s="458" t="str">
        <f>IFERROR(VLOOKUP($B$46&amp;D50&amp;$B$5,'Basic Risk Assessment DATASHEET'!$F$3:$G$129,2,FALSE),$B$128)</f>
        <v>Existe um risco de que os membros do grupo são estejam validando as idades dos trabalhadores contratados no momento em que são contratados?</v>
      </c>
      <c r="F50" s="396" t="s">
        <v>829</v>
      </c>
      <c r="G50" s="465" t="str">
        <f>VLOOKUP(RIGHT(E50&amp;F50,250),'Basic Risk Assessment DATASHEET'!$J$3:$K$129,2,FALSE)</f>
        <v>Verificar nas inspeções internas o ano de nascimento dos trabalhadores registrados de fazendas pequenas.</v>
      </c>
      <c r="H50" s="438"/>
    </row>
    <row r="51" spans="2:8" ht="391.5" customHeight="1" x14ac:dyDescent="0.25">
      <c r="B51" s="460"/>
      <c r="C51" s="456" t="str">
        <f>VLOOKUP(D51,'Basic Risk Assessment DATASHEET'!A:E,5,FALSE)</f>
        <v>Trabalho perigoso</v>
      </c>
      <c r="D51" s="457">
        <v>23</v>
      </c>
      <c r="E51" s="458" t="str">
        <f>IFERROR(VLOOKUP($B$46&amp;D51&amp;$B$5,'Basic Risk Assessment DATASHEET'!$F$3:$G$129,2,FALSE),$B$128)</f>
        <v>A gerência do grupo listou quaisquer tarefas, processos ou outras condições de trabalho que possam ser perigosas para jovens trabalhadores?</v>
      </c>
      <c r="F51" s="396" t="s">
        <v>831</v>
      </c>
      <c r="G51" s="465" t="str">
        <f>VLOOKUP(RIGHT(E51&amp;F51,250),'Basic Risk Assessment DATASHEET'!$J$3:$K$129,2,FALSE)</f>
        <v xml:space="preserve">Baixo Risco:
Comunicar essa lista a todos os membros do grupo que contratam jovens trabalhadores.
Médio e Alto Risco:
1) Comunicar essa lista para todos os membros do grupo e; 
2) Através de treinamento e monitoramento de trabalho infantil, garantir que os membros estejam cientes de que trabalhadores menores de 18 anos não podem realizar essas tarefas.
3) Verificar nas inspeções internas se as listas existem, se estão sendo comunicadas e se o monitoramento de trabalho infantil está sendo realizado com foco nas tarefas perigosas. </v>
      </c>
      <c r="H51" s="438"/>
    </row>
    <row r="52" spans="2:8" ht="147.75" customHeight="1" x14ac:dyDescent="0.25">
      <c r="B52" s="460"/>
      <c r="C52" s="456" t="str">
        <f>VLOOKUP(D52,'Basic Risk Assessment DATASHEET'!A:E,5,FALSE)</f>
        <v>Educação</v>
      </c>
      <c r="D52" s="457">
        <v>24</v>
      </c>
      <c r="E52" s="458" t="str">
        <f>IFERROR(VLOOKUP($B$46&amp;D52&amp;$B$5,'Basic Risk Assessment DATASHEET'!$F$3:$G$129,2,FALSE),$B$128)</f>
        <v>Existe o risco de que crianças em idade escolar compulsória do pessoal do grupo, ou de membros do grupo, ou filhos de trabalhadores não frequentem a escola em uma distância segura de caminhada/viagem? (Use o mapa da área do grupo para avaliar isso).</v>
      </c>
      <c r="F52" s="396" t="s">
        <v>829</v>
      </c>
      <c r="G52" s="465" t="e">
        <f>VLOOKUP(RIGHT(E52&amp;F52,250),'Basic Risk Assessment DATASHEET'!$J$3:$K$129,2,FALSE)</f>
        <v>#N/A</v>
      </c>
      <c r="H52" s="438"/>
    </row>
    <row r="53" spans="2:8" ht="311.25" customHeight="1" x14ac:dyDescent="0.25">
      <c r="B53" s="460"/>
      <c r="C53" s="456" t="str">
        <f>VLOOKUP(D53,'Basic Risk Assessment DATASHEET'!A:E,5,FALSE)</f>
        <v xml:space="preserve">Trabalhadores familiares </v>
      </c>
      <c r="D53" s="457">
        <v>25</v>
      </c>
      <c r="E53" s="458" t="str">
        <f>IFERROR(VLOOKUP($B$46&amp;D53&amp;$B$5,'Basic Risk Assessment DATASHEET'!$F$3:$G$129,2,FALSE),$B$128)</f>
        <v>Existe o risco de que menores de 18 anos realizem trabalhos perigosos e/ou não apropriado para sua idade em qualquer fazenda do grupo?</v>
      </c>
      <c r="F53" s="396" t="s">
        <v>831</v>
      </c>
      <c r="G53" s="465" t="str">
        <f>VLOOKUP(RIGHT(E53&amp;F53,250),'Basic Risk Assessment DATASHEET'!$J$3:$K$129,2,FALSE)</f>
        <v>Médio e Alto Risco:
1) Informar os membros sobre a política relacionada a trabalho infantil, incluindo a idade na qual as crianças podem apoiar seus pais e a partir de qual idade as crianças podem ser contratadas individualmente para realizar trabalhos leves e/ou regulares em fazendas de outras pessoas, de acordo com a Norma Rainforest Alliance bem como com a legislação nacional.
2) Designar monitores de trabalho infantil (suficientes para fornecer um grau efetivo de cobertura e visibilidade ao longo das fazendas no grupo produtor) para manter supervisão aos trabalhos realizados por crianças, padrões de saúde e frequência escolar e para manter a conscientização da política de trabalho infantil do grupo para os produtores, supervisores de jovens trabalhadores e aos próprios trabalhadores contratados. 
Baixo Risco:
1) Informar os membros sobre a política relacionada a trabalho infantil, incluindo a idade na qual as crianças podem apoiar seus pais e a partir de qual idade as crianças podem ser contratadas individualmente para realizar trabalhos leves e/ou regulares em fazendas de outras pessoas, de acordo com a Norma Rainforest Alliance bem como com a legislação nacional.
2) Explicar o modelo de avaliar e abordar aos membros para promover a transparência sobre os riscos de trabalho infantil e apoiar as soluções para mitigar o risco</v>
      </c>
      <c r="H53" s="438"/>
    </row>
    <row r="54" spans="2:8" ht="330" customHeight="1" x14ac:dyDescent="0.25">
      <c r="B54" s="460"/>
      <c r="C54" s="456" t="str">
        <f>VLOOKUP(D54,'Basic Risk Assessment DATASHEET'!A:E,5,FALSE)</f>
        <v>Fornecedores de mão-de-obra</v>
      </c>
      <c r="D54" s="457">
        <v>26</v>
      </c>
      <c r="E54" s="458" t="str">
        <f>IFERROR(VLOOKUP($B$46&amp;D54&amp;$B$5,'Basic Risk Assessment DATASHEET'!$F$3:$G$129,2,FALSE),$B$128)</f>
        <v>É provável que os membros do grupo utilizem fornecedores de mão-de-obra para recrutar trabalhadores?</v>
      </c>
      <c r="F54" s="396" t="s">
        <v>829</v>
      </c>
      <c r="G54" s="465" t="str">
        <f>VLOOKUP(RIGHT(E54&amp;F54,250),'Basic Risk Assessment DATASHEET'!$J$3:$K$129,2,FALSE)</f>
        <v>Nenhuma ação adicional é necessária</v>
      </c>
      <c r="H54" s="438"/>
    </row>
    <row r="55" spans="2:8" ht="383.25" customHeight="1" x14ac:dyDescent="0.25">
      <c r="B55" s="460"/>
      <c r="C55" s="456" t="str">
        <f>VLOOKUP(D55,'Basic Risk Assessment DATASHEET'!A:E,5,FALSE)</f>
        <v>Fornecedores de mão-de-obra</v>
      </c>
      <c r="D55" s="457">
        <v>27</v>
      </c>
      <c r="E55" s="458" t="str">
        <f>IFERROR(VLOOKUP($B$46&amp;D55&amp;$B$115,'Basic Risk Assessment DATASHEET'!$F$3:$G$129,2,FALSE),$B$128)</f>
        <v>A gerência do grupo/fazenda utiliza fornecedores de mão-de-obra para recrutar trabalhadores?</v>
      </c>
      <c r="F55" s="396" t="s">
        <v>831</v>
      </c>
      <c r="G55" s="465" t="str">
        <f>VLOOKUP(RIGHT(E55&amp;F55,250),'Basic Risk Assessment DATASHEET'!$J$3:$K$129,2,FALSE)</f>
        <v xml:space="preserve">Baixo Risco: 
1 Verificar se sistemas governamentais existem para registar ou licenciar fornecedores de mão-de-obra. Se sim, qualquer fornecedor de mão-de-obra utilizado deve ser registrado/licenciado e seu número de registro/licença documentado.
2. Garantir que a gerência da fazenda/grupo pague todas as taxas e custos relacionado a recrutamento e fornecedores de mão-de-obra, os trabalhadores não devem pagar taxas ou custos de recrutamento.
3. Comunicar aos fornecedores de mão-de-obra que eles devem cumprir com todos os requisitos de salários e contratos (5.3) e condições de trabalho (5.5), enquanto os trabalhadores estiverem sob sua custódia.
Médio e Alto Risco:
1. Implementar todos os passos de mitigação de ‘baixo risco’, mais:
2. Confirmar através das autoridades governamentais que o registro/licença do fornecedor de mão-de-obra ainda está válido e que ele está em conformidade com a lei.
3. Assinar contratos escritos com todos os fornecedores de mão-de-obra documentando seu número de registro/licença, taxas/custos pagos pela gerência da fazenda/grupo ao recrutador de mão-de-obra, proibição de cobrança de taxas de recrutamento dos trabalhadores, proibição do uso de práticas fraudulentas/coercivas, e os requisitos a serem cumpridos em 5.3 e 5.5.
4. Verificar, também através do monitoramento para avaliar e abordar, se contratos estão estabelecidos com fornecedores de mão-de-obra.
5. Quando trabalhadores estão sendo contratados, ter um processo estabelecido para verificar com eles os salários e outras condições que lhes foram prometidos (se houve uso de fraude), e se eles estão em dívida com os fornecedores de mão-de-obra.
6. Verificar, também através do monitoramento para avaliar e abordar, que os fornecedores de mão-de-obra não utilizam quaisquer práticas de recrutamento fraudulenta ou coercivas.
</v>
      </c>
      <c r="H55" s="438"/>
    </row>
    <row r="56" spans="2:8" ht="192" customHeight="1" x14ac:dyDescent="0.25">
      <c r="B56" s="460"/>
      <c r="C56" s="456" t="str">
        <f>VLOOKUP(D56,'Basic Risk Assessment DATASHEET'!A:E,5,FALSE)</f>
        <v>Práticas de pagamento de salário</v>
      </c>
      <c r="D56" s="457">
        <v>28</v>
      </c>
      <c r="E56" s="458" t="str">
        <f>IFERROR(VLOOKUP($B$46&amp;D56&amp;$B$5,'Basic Risk Assessment DATASHEET'!$F$3:$G$129,2,FALSE),$B$128)</f>
        <v>Os membros do grupo pagam os trabalhadores por produção/cota/medida, em ao menos um momento do ano?</v>
      </c>
      <c r="F56" s="396" t="s">
        <v>831</v>
      </c>
      <c r="G56" s="465" t="str">
        <f>VLOOKUP(RIGHT(E56&amp;F56,250),'Basic Risk Assessment DATASHEET'!$J$3:$K$129,2,FALSE)</f>
        <v xml:space="preserve">Baixo Risco:
1. A fazenda tem um sistema estabelecido para calcular/garantir que os trabalhadores pagos por medida são pagos ao mesmo com o salário mínimo aplicável.
Médio e Alto Risco:
1. Os trabalhadores são informados, no momento da contratação, dos procedimentos do grupo caso eles tenham reclamações/perguntas com relações aos cálculos de seus pagamentos. Isso deve incluir informá-los sobre a disponibilidade do Mecanismo de Queixa. Essa comunicação deve ser feita nos idiomas falados pelos trabalhadores.
</v>
      </c>
      <c r="H56" s="438"/>
    </row>
    <row r="57" spans="2:8" ht="160.5" customHeight="1" x14ac:dyDescent="0.25">
      <c r="B57" s="460"/>
      <c r="C57" s="456" t="str">
        <f>VLOOKUP(D57,'Basic Risk Assessment DATASHEET'!A:E,5,FALSE)</f>
        <v xml:space="preserve">Liberdade de movimento </v>
      </c>
      <c r="D57" s="457">
        <v>29</v>
      </c>
      <c r="E57" s="458" t="str">
        <f>IFERROR(VLOOKUP($B$46&amp;D57&amp;$B$5,'Basic Risk Assessment DATASHEET'!$F$3:$G$129,2,FALSE),$B$128)</f>
        <v>(Não se aplica para este tipo de Titular de Certificado)</v>
      </c>
      <c r="F57" s="396" t="s">
        <v>831</v>
      </c>
      <c r="G57" s="465" t="e">
        <f>VLOOKUP(RIGHT(E57&amp;F57,250),'Basic Risk Assessment DATASHEET'!$J$3:$K$129,2,FALSE)</f>
        <v>#N/A</v>
      </c>
      <c r="H57" s="438"/>
    </row>
    <row r="58" spans="2:8" ht="144" customHeight="1" x14ac:dyDescent="0.25">
      <c r="B58" s="460"/>
      <c r="C58" s="456" t="str">
        <f>VLOOKUP(D58,'Basic Risk Assessment DATASHEET'!A:E,5,FALSE)</f>
        <v>Trabalho militar/prisional</v>
      </c>
      <c r="D58" s="457">
        <v>30</v>
      </c>
      <c r="E58" s="458" t="str">
        <f>IFERROR(VLOOKUP($B$46&amp;D58&amp;$B$115,'Basic Risk Assessment DATASHEET'!$F$3:$G$129,2,FALSE),$B$128)</f>
        <v>Existem trabalhadores recrutados/fornecidos pela fazenda/grupo por oficiais militares ou carcereiros?</v>
      </c>
      <c r="F58" s="396" t="s">
        <v>831</v>
      </c>
      <c r="G58" s="465" t="str">
        <f>VLOOKUP(RIGHT(E58&amp;F58,250),'Basic Risk Assessment DATASHEET'!$J$3:$K$129,2,FALSE)</f>
        <v>1. Oficiais militares mobilizando pessoal militar para realização de trabalho agrícola é uma forma de trabalho forçado.  Assegure-se que as fazendas não utilizem esse tipo de mão-de-obra.
2. Garantir que qualquer prisioneiro trabalhando na fazenda tenha livremente fornecido seu consentimento para o trabalho e seu consentimento é documentado.
3. Garantir que a mão-de-obra prisional seja tratada da mesma forma que os outros trabalhadores em relação aos contratos, pagamento, condições de trabalho e todas as outras proteções da norma Rainforest Alliance.</v>
      </c>
      <c r="H58" s="438"/>
    </row>
    <row r="59" spans="2:8" ht="107.25" customHeight="1" thickBot="1" x14ac:dyDescent="0.3">
      <c r="B59" s="461"/>
      <c r="C59" s="456" t="str">
        <f>VLOOKUP(D59,'Basic Risk Assessment DATASHEET'!A:E,5,FALSE)</f>
        <v>Depósito ou retenção de documentos</v>
      </c>
      <c r="D59" s="457">
        <v>31</v>
      </c>
      <c r="E59" s="458" t="str">
        <f>IFERROR(VLOOKUP($B$46&amp;D59&amp;$B$115,'Basic Risk Assessment DATASHEET'!$F$3:$G$129,2,FALSE),$B$128)</f>
        <v>Os trabalhadores dão quaisquer valores (tais como depósitos) ou documentos originais (tais como passaportes) para a gerência da fazenda ou fornecedores de mão-de-obra?</v>
      </c>
      <c r="F59" s="395" t="s">
        <v>831</v>
      </c>
      <c r="G59" s="465" t="str">
        <f>VLOOKUP(RIGHT(E59&amp;F59,250),'Basic Risk Assessment DATASHEET'!$J$3:$K$129,2,FALSE)</f>
        <v>1. Garantir que os trabalhadores não sejam demandados a fazer qualquer tipo de pagamento ou depósito ou fornecer qualquer documento pessoal original à gerência da fazenda/grupo, além de confirmar a sua identidade no momento da contratação.
2. Em situações onde os trabalhadores preferirem fornecer documentos ou outros pertences à gerência/membro do grupo para que sejam mantidos em segurança, garantir que os trabalhadores tenham acesso permanente e irrestrito a esses locais.</v>
      </c>
      <c r="H59" s="439"/>
    </row>
    <row r="60" spans="2:8" ht="15.75" thickBot="1" x14ac:dyDescent="0.3">
      <c r="C60" s="442"/>
    </row>
    <row r="61" spans="2:8" ht="27" thickBot="1" x14ac:dyDescent="0.3">
      <c r="B61" s="448" t="str">
        <f>$G$113</f>
        <v>Requisito da Norma</v>
      </c>
      <c r="C61" s="449" t="str">
        <f>$G$114</f>
        <v>Problema</v>
      </c>
      <c r="D61" s="450" t="str">
        <f>$G$115</f>
        <v>Nº da Questão</v>
      </c>
      <c r="E61" s="450" t="str">
        <f>$G$116</f>
        <v>Questão</v>
      </c>
      <c r="F61" s="495" t="str">
        <f>$G$117</f>
        <v>Resposta (selecione)</v>
      </c>
      <c r="G61" s="464" t="str">
        <f>$G$118</f>
        <v>Medida de mitigação</v>
      </c>
      <c r="H61" s="467" t="str">
        <f>$G$119</f>
        <v>Medida de mitigação própria do Detentor de Certificado</v>
      </c>
    </row>
    <row r="62" spans="2:8" ht="103.5" customHeight="1" x14ac:dyDescent="0.25">
      <c r="B62" s="809" t="str">
        <f>VLOOKUP(D62,'Basic Risk Assessment DATASHEET'!A:B,2,FALSE)</f>
        <v>1.6 Igualdade de Gênero</v>
      </c>
      <c r="C62" s="456" t="str">
        <f>VLOOKUP(D62,'Basic Risk Assessment DATASHEET'!A:E,5,FALSE)</f>
        <v xml:space="preserve">Comprometimento da liderança com gênero </v>
      </c>
      <c r="D62" s="457">
        <v>32</v>
      </c>
      <c r="E62" s="458" t="str">
        <f>IFERROR(VLOOKUP($B$62&amp;D62&amp;$B$115,'Basic Risk Assessment DATASHEET'!$F$3:$G$129,2,FALSE),$B$128)</f>
        <v>A gerência do grupo/fazenda já está realizando ações para endereçar empoderamento de gênero e/ou mulheres há pelo  menos mais que um ano?</v>
      </c>
      <c r="F62" s="396" t="s">
        <v>829</v>
      </c>
      <c r="G62" s="465" t="str">
        <f>VLOOKUP(RIGHT(E62&amp;F62,250),'Basic Risk Assessment DATASHEET'!$J$3:$K$129,2,FALSE)</f>
        <v>1) Formular uma política sobre igualdade de gênero e empoderamento feminino a ser compartilhada com o restante do grupo.
2) A gerência do grupo/fazenda recebe um treinamento sobre gênero, por exemplo, o módulo de treinamento online da Rainforest Alliance para gênero.
3) Mapeamento de partes interessadas para organizações relacionadas à gênero que possam auxiliar na incorporação de gênero dentro do grupo.</v>
      </c>
      <c r="H62" s="437"/>
    </row>
    <row r="63" spans="2:8" ht="71.099999999999994" customHeight="1" x14ac:dyDescent="0.25">
      <c r="B63" s="810"/>
      <c r="C63" s="456" t="str">
        <f>VLOOKUP(D63,'Basic Risk Assessment DATASHEET'!A:E,5,FALSE)</f>
        <v>Representação feminina no grupo</v>
      </c>
      <c r="D63" s="457">
        <v>33</v>
      </c>
      <c r="E63" s="458" t="str">
        <f>IFERROR(VLOOKUP($B$62&amp;D63&amp;$B$5,'Basic Risk Assessment DATASHEET'!$F$3:$G$129,2,FALSE),$B$128)</f>
        <v xml:space="preserve">Produtoras representam ao menos 25% do número total de membros do grupo? </v>
      </c>
      <c r="F63" s="396" t="s">
        <v>829</v>
      </c>
      <c r="G63" s="465" t="str">
        <f>VLOOKUP(RIGHT(E63&amp;F63,250),'Basic Risk Assessment DATASHEET'!$J$3:$K$129,2,FALSE)</f>
        <v xml:space="preserve">1) Manter registros dos membros do grupo por gênero
2) Fazer uma avaliação das razões as quais a filiação feminina é limitada, ao entrevistar produtoras e não-membras e consultar a política de filiação e documentá-las. </v>
      </c>
      <c r="H63" s="438"/>
    </row>
    <row r="64" spans="2:8" ht="222" customHeight="1" x14ac:dyDescent="0.25">
      <c r="B64" s="810"/>
      <c r="C64" s="456" t="str">
        <f>VLOOKUP(D64,'Basic Risk Assessment DATASHEET'!A:E,5,FALSE)</f>
        <v>Representação nas funções de alto nível</v>
      </c>
      <c r="D64" s="457">
        <v>34</v>
      </c>
      <c r="E64" s="458" t="str">
        <f>IFERROR(VLOOKUP($B$62&amp;D64&amp;$B$115,'Basic Risk Assessment DATASHEET'!$F$3:$G$129,2,FALSE),$B$128)</f>
        <v>As mulheres atualmente estão representadas de forma igualitária (em relação à % total de produtoras e trabalhadoras) entre os treinadores, supervisores, pessoal de gerência e/ou outras funções de alto nível dentro da gerência do grupo ou da fazenda?</v>
      </c>
      <c r="F64" s="396" t="s">
        <v>860</v>
      </c>
      <c r="G64" s="465" t="str">
        <f>VLOOKUP(RIGHT(E64&amp;F64,250),'Basic Risk Assessment DATASHEET'!$J$3:$K$129,2,FALSE)</f>
        <v>1) Manter registros de todas as posições do pessoal por gênero e tipo de posição.
2) Estabelecer uma cota mínima para treinadoras, supervisoras, pessoal feminino e outras funções de alto nível.  (Para grupos ou fazendas com mais de 50% de produtoras ou trabalhadoras, a representação feminina deve ser de ao menos 50%, não precisando ser maior que 50%).
3) Organizar um treinamento direcionado às produtoras ou trabalhadoras que precisam ser elegíveis como treinadoras, supervisoras ou outras funções de maior nível.
4) Garantir que os anúncios de posições atinjam produtores E produtoras, trabalhadores E trabalhadoras, e que os requisitos para esses trabalhos sejam atingíveis tanto por homens como por mulheres.
5) Dar treinamento ao pessoal da gerência envolvido no recrutamento sobre viés inconsciente e metodologias para prevenir práticas de discriminação com base em gênero.</v>
      </c>
      <c r="H64" s="438"/>
    </row>
    <row r="65" spans="2:8" ht="93" customHeight="1" x14ac:dyDescent="0.25">
      <c r="B65" s="810"/>
      <c r="C65" s="456" t="str">
        <f>VLOOKUP(D65,'Basic Risk Assessment DATASHEET'!A:E,5,FALSE)</f>
        <v>Participação das produtoras em treinamentos</v>
      </c>
      <c r="D65" s="462">
        <v>35</v>
      </c>
      <c r="E65" s="458" t="str">
        <f>IFERROR(VLOOKUP($B$62&amp;D65&amp;$B$115,'Basic Risk Assessment DATASHEET'!$F$3:$G$129,2,FALSE),$B$128)</f>
        <v>Existem trabalhadoras ou membras do grupo participando de forma igualitária (comparada com a % total de produtoras e trabalhadoras) nos treinamentos?</v>
      </c>
      <c r="F65" s="396" t="s">
        <v>829</v>
      </c>
      <c r="G65" s="465" t="str">
        <f>VLOOKUP(RIGHT(E65&amp;F65,250),'Basic Risk Assessment DATASHEET'!$J$3:$K$129,2,FALSE)</f>
        <v>1) Manter registros dos participantes dos treinamentos por gênero.
2) Verificar com produtoras e trabalhadoras quais são os potenciais limitantes para sua participação nos treinamentos.
3) Conduzir treinamentos em dias/horas/locais onde mulheres possam facilmente comparecer e enviar convites pessoais.</v>
      </c>
      <c r="H65" s="438"/>
    </row>
    <row r="66" spans="2:8" ht="73.5" customHeight="1" thickBot="1" x14ac:dyDescent="0.3">
      <c r="B66" s="811"/>
      <c r="C66" s="456" t="str">
        <f>VLOOKUP(D66,'Basic Risk Assessment DATASHEET'!A:E,5,FALSE)</f>
        <v>Participação das produtoras em treinamentos</v>
      </c>
      <c r="D66" s="452">
        <v>36</v>
      </c>
      <c r="E66" s="458" t="str">
        <f>IFERROR(VLOOKUP($B$62&amp;D66&amp;$B$5,'Basic Risk Assessment DATASHEET'!$F$3:$G$129,2,FALSE),$B$128)</f>
        <v>É comum que as esposas dos produtores ou outras trabalhadoras familiares participem de atividades de treinamento?</v>
      </c>
      <c r="F66" s="395" t="s">
        <v>831</v>
      </c>
      <c r="G66" s="465" t="str">
        <f>VLOOKUP(RIGHT(E66&amp;F66,250),'Basic Risk Assessment DATASHEET'!$J$3:$K$129,2,FALSE)</f>
        <v>Nenhuma ação adicional é necessária</v>
      </c>
      <c r="H66" s="439"/>
    </row>
    <row r="68" spans="2:8" ht="15.75" thickBot="1" x14ac:dyDescent="0.3"/>
    <row r="69" spans="2:8" ht="27" thickBot="1" x14ac:dyDescent="0.3">
      <c r="B69" s="448" t="str">
        <f>$G$113</f>
        <v>Requisito da Norma</v>
      </c>
      <c r="C69" s="449" t="str">
        <f>$G$114</f>
        <v>Problema</v>
      </c>
      <c r="D69" s="450" t="str">
        <f>$G$115</f>
        <v>Nº da Questão</v>
      </c>
      <c r="E69" s="450" t="str">
        <f>$G$116</f>
        <v>Questão</v>
      </c>
      <c r="F69" s="495" t="str">
        <f>$G$117</f>
        <v>Resposta (selecione)</v>
      </c>
      <c r="G69" s="464" t="str">
        <f>$G$118</f>
        <v>Medida de mitigação</v>
      </c>
      <c r="H69" s="467" t="str">
        <f>$G$119</f>
        <v>Medida de mitigação própria do Detentor de Certificado</v>
      </c>
    </row>
    <row r="70" spans="2:8" ht="100.5" customHeight="1" thickBot="1" x14ac:dyDescent="0.3">
      <c r="B70" s="463" t="str">
        <f>VLOOKUP(D70,'Basic Risk Assessment DATASHEET'!A:B,2,FALSE)</f>
        <v>5.7 Moradia e condições de vida</v>
      </c>
      <c r="C70" s="456" t="str">
        <f>VLOOKUP(D70,'Basic Risk Assessment DATASHEET'!A:E,5,FALSE)</f>
        <v>Trabalhadores e suas famílias vivendo no local</v>
      </c>
      <c r="D70" s="452">
        <v>37</v>
      </c>
      <c r="E70" s="458" t="str">
        <f>IFERROR(VLOOKUP($B$70&amp;D70&amp;$B$5,'Basic Risk Assessment DATASHEET'!$F$3:$G$129,2,FALSE),$B$128)</f>
        <v>(Não se aplica para este tipo de Titular de Certificado)</v>
      </c>
      <c r="F70" s="395" t="s">
        <v>831</v>
      </c>
      <c r="G70" s="465" t="e">
        <f>VLOOKUP(RIGHT(E70&amp;F70,250),'Basic Risk Assessment DATASHEET'!$J$3:$K$129,2,FALSE)</f>
        <v>#N/A</v>
      </c>
      <c r="H70" s="436"/>
    </row>
    <row r="71" spans="2:8" ht="16.5" customHeight="1" x14ac:dyDescent="0.25"/>
    <row r="72" spans="2:8" ht="15.75" thickBot="1" x14ac:dyDescent="0.3"/>
    <row r="73" spans="2:8" ht="27" thickBot="1" x14ac:dyDescent="0.45">
      <c r="B73" s="812" t="str">
        <f>H115</f>
        <v>Ambiente</v>
      </c>
      <c r="C73" s="813"/>
      <c r="D73" s="813"/>
      <c r="E73" s="813"/>
      <c r="F73" s="813"/>
      <c r="G73" s="813"/>
      <c r="H73" s="434"/>
    </row>
    <row r="74" spans="2:8" ht="15.75" thickBot="1" x14ac:dyDescent="0.3"/>
    <row r="75" spans="2:8" ht="27" thickBot="1" x14ac:dyDescent="0.3">
      <c r="B75" s="448" t="str">
        <f>$G$113</f>
        <v>Requisito da Norma</v>
      </c>
      <c r="C75" s="449" t="str">
        <f>$G$114</f>
        <v>Problema</v>
      </c>
      <c r="D75" s="450" t="str">
        <f>$G$115</f>
        <v>Nº da Questão</v>
      </c>
      <c r="E75" s="450" t="str">
        <f>$G$116</f>
        <v>Questão</v>
      </c>
      <c r="F75" s="495" t="str">
        <f>$G$117</f>
        <v>Resposta (selecione)</v>
      </c>
      <c r="G75" s="464" t="str">
        <f>$G$118</f>
        <v>Medida de mitigação</v>
      </c>
      <c r="H75" s="467" t="str">
        <f>$G$119</f>
        <v>Medida de mitigação própria do Detentor de Certificado</v>
      </c>
    </row>
    <row r="76" spans="2:8" ht="91.5" customHeight="1" x14ac:dyDescent="0.25">
      <c r="B76" s="809" t="str">
        <f>VLOOKUP(D76,'Basic Risk Assessment DATASHEET'!A:B,2,FALSE)</f>
        <v>6.1.3 / 6.1.4 Avaliação de AVC</v>
      </c>
      <c r="C76" s="456" t="str">
        <f>VLOOKUP(D76,'Basic Risk Assessment DATASHEET'!A:E,5,FALSE)</f>
        <v>AAVC</v>
      </c>
      <c r="D76" s="457">
        <v>38</v>
      </c>
      <c r="E76" s="458" t="str">
        <f>IFERROR(VLOOKUP($B$76&amp;D76&amp;$B$115,'Basic Risk Assessment DATASHEET'!$F$3:$G$129,2,FALSE),$B$128)</f>
        <v>A fazenda, ou grupo de fazendas, está localizada a menos de 5 Km de uma Paisagem Florestal Intacta?</v>
      </c>
      <c r="F76" s="396" t="s">
        <v>831</v>
      </c>
      <c r="G76" s="465" t="str">
        <f>VLOOKUP(RIGHT(E76&amp;F76,250),'Basic Risk Assessment DATASHEET'!$J$3:$K$129,2,FALSE)</f>
        <v xml:space="preserve">Listar todas as atividades por produtores (e de qualquer pessoal residente) que envolva derrubada, limpeza ou queima de árvores ou vegetação, pecuária e caça/coleta em uma paisagem mais ampla fora da fazenda, e parar ou redirecionar qualquer atividade que possa degradar a estrutura e composição das espécies da PFI. </v>
      </c>
      <c r="H76" s="437"/>
    </row>
    <row r="77" spans="2:8" ht="46.5" customHeight="1" x14ac:dyDescent="0.25">
      <c r="B77" s="810"/>
      <c r="C77" s="456" t="str">
        <f>VLOOKUP(D77,'Basic Risk Assessment DATASHEET'!A:E,5,FALSE)</f>
        <v>AAVC</v>
      </c>
      <c r="D77" s="457">
        <v>39</v>
      </c>
      <c r="E77" s="458" t="str">
        <f>IFERROR(VLOOKUP($B$76&amp;D77&amp;$B$115,'Basic Risk Assessment DATASHEET'!$F$3:$G$129,2,FALSE),$B$128)</f>
        <v>A fazenda, ou grupo de fazendas, está localizada dentro ou a menos de 2 Km de uma Área de Proteção Designada (APD), uma Área Chave de Biodiversidade (ACB), um local classificado como sítio Ramsar ou Patrimônio Mundial da UNESCO.</v>
      </c>
      <c r="F77" s="396" t="s">
        <v>831</v>
      </c>
      <c r="G77" s="465" t="str">
        <f>VLOOKUP(RIGHT(E77&amp;F77,250),'Basic Risk Assessment DATASHEET'!$J$3:$K$129,2,FALSE)</f>
        <v>Garantir que todos os principais atributos de conservação da área não sejam ameaçados, isto é, os valores pelos quais a área foi protegida ou classificada como AP, ACB ou Sítio Ramsar.</v>
      </c>
      <c r="H77" s="438"/>
    </row>
    <row r="78" spans="2:8" ht="113.45" customHeight="1" x14ac:dyDescent="0.25">
      <c r="B78" s="810"/>
      <c r="C78" s="456" t="str">
        <f>VLOOKUP(D78,'Basic Risk Assessment DATASHEET'!A:E,5,FALSE)</f>
        <v>AAVC</v>
      </c>
      <c r="D78" s="457">
        <v>40</v>
      </c>
      <c r="E78" s="458" t="str">
        <f>IFERROR(VLOOKUP($B$76&amp;D78&amp;$B$115,'Basic Risk Assessment DATASHEET'!$F$3:$G$129,2,FALSE),$B$128)</f>
        <v xml:space="preserve">Comunidades locais tem quaisquer direitos legais ou de costume na fazenda? </v>
      </c>
      <c r="F78" s="396" t="s">
        <v>831</v>
      </c>
      <c r="G78" s="465" t="str">
        <f>VLOOKUP(RIGHT(E78&amp;F78,250),'Basic Risk Assessment DATASHEET'!$J$3:$K$129,2,FALSE)</f>
        <v>A) Mapear os usos de terra da comunidade local na fazenda de uma forma participativa e inclusiva com a comunidade afetada;
B) Identificar e mitigar qualquer impacto direto ou indireto das atividades agrícolas nesses recursos, ou no habitat que apoia esses recursos.
C) (Grandes) Formalizar acordos com as comunidades quanto ao uso e gestão de tais áreas, utilizando princípios de Consentimento Livre, Prévio e Informado, documentando o processo (requisito 5.8.1).</v>
      </c>
      <c r="H78" s="438"/>
    </row>
    <row r="79" spans="2:8" ht="150" customHeight="1" x14ac:dyDescent="0.25">
      <c r="B79" s="810"/>
      <c r="C79" s="456" t="str">
        <f>VLOOKUP(D79,'Basic Risk Assessment DATASHEET'!A:E,5,FALSE)</f>
        <v>AAVC</v>
      </c>
      <c r="D79" s="457">
        <v>41</v>
      </c>
      <c r="E79" s="458" t="str">
        <f>IFERROR(VLOOKUP($B$76&amp;D79&amp;$B$115,'Basic Risk Assessment DATASHEET'!$F$3:$G$129,2,FALSE),$B$128)</f>
        <v>Você usa terras comunais para propósitos relacionados à produção ou processamento de cultivo certificado, ex. extração de madeira?</v>
      </c>
      <c r="F79" s="396" t="s">
        <v>831</v>
      </c>
      <c r="G79" s="465" t="str">
        <f>VLOOKUP(RIGHT(E79&amp;F79,250),'Basic Risk Assessment DATASHEET'!$J$3:$K$129,2,FALSE)</f>
        <v>A) identificar e descrever todas as práticas atuais e planejadas relacionadas com a produção ou processamento de cultivos certificados, tais como secagem, construção de galpões, etc. que utilizem recursos de terras comunais;
B) Avaliar se essas atividades impactam na estrutura da vegetação ou nos uso de terra pela comunidade;
C) Buscar formas de reduzir os impactos negativos e evitar dependência de recursos de terras comunais ao expandir ou diversificar as atividades agrícolas.</v>
      </c>
      <c r="H79" s="438"/>
    </row>
    <row r="80" spans="2:8" ht="233.25" customHeight="1" thickBot="1" x14ac:dyDescent="0.3">
      <c r="B80" s="811"/>
      <c r="C80" s="456" t="str">
        <f>VLOOKUP(D80,'Basic Risk Assessment DATASHEET'!A:E,5,FALSE)</f>
        <v>AAVC</v>
      </c>
      <c r="D80" s="452">
        <v>42</v>
      </c>
      <c r="E80" s="458" t="str">
        <f>IFERROR(VLOOKUP($B$76&amp;D80&amp;$B$5,'Basic Risk Assessment DATASHEET'!$F$3:$G$129,2,FALSE),$B$128)</f>
        <v>(Não se aplica para este tipo de Titular de Certificado)</v>
      </c>
      <c r="F80" s="395" t="s">
        <v>831</v>
      </c>
      <c r="G80" s="465" t="e">
        <f>VLOOKUP(RIGHT(E80&amp;F80,250),'Basic Risk Assessment DATASHEET'!$J$3:$K$129,2,FALSE)</f>
        <v>#N/A</v>
      </c>
      <c r="H80" s="439"/>
    </row>
    <row r="81" spans="2:8" ht="15.75" thickBot="1" x14ac:dyDescent="0.3"/>
    <row r="82" spans="2:8" ht="27" thickBot="1" x14ac:dyDescent="0.3">
      <c r="B82" s="448" t="str">
        <f>$G$113</f>
        <v>Requisito da Norma</v>
      </c>
      <c r="C82" s="449" t="str">
        <f>$G$114</f>
        <v>Problema</v>
      </c>
      <c r="D82" s="450" t="str">
        <f>$G$115</f>
        <v>Nº da Questão</v>
      </c>
      <c r="E82" s="450" t="str">
        <f>$G$116</f>
        <v>Questão</v>
      </c>
      <c r="F82" s="495" t="str">
        <f>$G$117</f>
        <v>Resposta (selecione)</v>
      </c>
      <c r="G82" s="464" t="str">
        <f>$G$118</f>
        <v>Medida de mitigação</v>
      </c>
      <c r="H82" s="467" t="str">
        <f>$G$119</f>
        <v>Medida de mitigação própria do Detentor de Certificado</v>
      </c>
    </row>
    <row r="83" spans="2:8" ht="84.75" customHeight="1" x14ac:dyDescent="0.25">
      <c r="B83" s="809" t="str">
        <f>VLOOKUP(D83,'Basic Risk Assessment DATASHEET'!A:B,2,FALSE)</f>
        <v xml:space="preserve">6.2 Conservação e Melhoria de Ecossistemas e Vegetação Naturais </v>
      </c>
      <c r="C83" s="456" t="str">
        <f>VLOOKUP(D83,'Basic Risk Assessment DATASHEET'!A:E,5,FALSE)</f>
        <v>Conectividade de ecossistemas</v>
      </c>
      <c r="D83" s="457">
        <v>43</v>
      </c>
      <c r="E83" s="458" t="str">
        <f>IFERROR(VLOOKUP($B$83&amp;D83&amp;$B$5,'Basic Risk Assessment DATASHEET'!$F$3:$G$129,2,FALSE),$B$128)</f>
        <v xml:space="preserve">As áreas de ecossistemas e vegetação naturais estão conectadas por corredores ecológicos? </v>
      </c>
      <c r="F83" s="396" t="s">
        <v>831</v>
      </c>
      <c r="G83" s="465" t="str">
        <f>VLOOKUP(RIGHT(E83&amp;F83,250),'Basic Risk Assessment DATASHEET'!$J$3:$K$129,2,FALSE)</f>
        <v>Nenhuma ação adicional é necessária</v>
      </c>
      <c r="H83" s="437"/>
    </row>
    <row r="84" spans="2:8" ht="102" customHeight="1" x14ac:dyDescent="0.25">
      <c r="B84" s="810"/>
      <c r="C84" s="456" t="str">
        <f>VLOOKUP(D84,'Basic Risk Assessment DATASHEET'!A:E,5,FALSE)</f>
        <v>Vegetação natural na fazenda.</v>
      </c>
      <c r="D84" s="457">
        <v>44</v>
      </c>
      <c r="E84" s="458" t="str">
        <f>IFERROR(VLOOKUP($B$83&amp;D84&amp;$B$115,'Basic Risk Assessment DATASHEET'!$F$3:$G$129,2,FALSE),$B$128)</f>
        <v>Você espera que todos os ecossistemas naturais dentro da fazenda, incluindo as cercas, linhas de árvores, áreas Ripárias e florestas, tenham diversidade de espécies e contenha, em sua maioria, espécies localmente adaptadas?</v>
      </c>
      <c r="F84" s="396" t="s">
        <v>860</v>
      </c>
      <c r="G84" s="465" t="str">
        <f>VLOOKUP(RIGHT(E84&amp;F84,250),'Basic Risk Assessment DATASHEET'!$J$3:$K$129,2,FALSE)</f>
        <v xml:space="preserve">Investigar se todos os ecossistema naturais na fazenda, incluindo as cercas, linhas de árvores, Áreas Ripárias e florestas, contém vegetação localmente adaptada. Se não, identificar espécies apropriadas que possam ser plantadas para aumentar a proporção de vegetação natural nos ecossistemas naturais da fazenda, incluindo cercas, linhas de árvores, áreas Ripárias e florestas. </v>
      </c>
      <c r="H84" s="438"/>
    </row>
    <row r="85" spans="2:8" ht="71.25" customHeight="1" x14ac:dyDescent="0.25">
      <c r="B85" s="810"/>
      <c r="C85" s="456" t="str">
        <f>VLOOKUP(D85,'Basic Risk Assessment DATASHEET'!A:E,5,FALSE)</f>
        <v>Florestas</v>
      </c>
      <c r="D85" s="457">
        <v>45</v>
      </c>
      <c r="E85" s="458" t="str">
        <f>IFERROR(VLOOKUP($B$83&amp;D85&amp;$B$115,'Basic Risk Assessment DATASHEET'!$F$3:$G$129,2,FALSE),$B$128)</f>
        <v>A floresta se assemelha a uma floresta natural em termos de cobertura de copa, estrato e presença de vinhas ou lianas? Veja o documento intitulado Orientação M: Vegetação Nativa e Ecossistemas Naturais para mais informações sobre mensuração da qualidade da floresta.</v>
      </c>
      <c r="F85" s="396" t="s">
        <v>829</v>
      </c>
      <c r="G85" s="465" t="str">
        <f>VLOOKUP(RIGHT(E85&amp;F85,255),'Basic Risk Assessment DATASHEET'!$J$3:$K$129,2,FALSE)</f>
        <v>Planejar a gestão da cobertura de copa, estrato e presença de vinhas ou lianas (Ex. ao criar aberturas, plantio de espécies adicionais e restrição de colheita e pecuária conforme o necessário) para facilitar a regeneração e crescimento da floresta natural. Veja o documento intitulado Orientação M: Vegetação Nativa e Ecossistemas Naturais para mais detalhes sobre manejo de florestas dentro da fazenda.</v>
      </c>
      <c r="H85" s="438"/>
    </row>
    <row r="86" spans="2:8" ht="51" customHeight="1" x14ac:dyDescent="0.25">
      <c r="B86" s="810"/>
      <c r="C86" s="456" t="str">
        <f>VLOOKUP(D86,'Basic Risk Assessment DATASHEET'!A:E,5,FALSE)</f>
        <v>Hidrovias, fontes de água e áreas alagadas</v>
      </c>
      <c r="D86" s="457">
        <v>46</v>
      </c>
      <c r="E86" s="458" t="str">
        <f>IFERROR(VLOOKUP($B$83&amp;D86&amp;$B$115,'Basic Risk Assessment DATASHEET'!$F$3:$G$129,2,FALSE),$B$128)</f>
        <v>Apenas responda se você tiver áreas alagadas dentro da fazenda/grupo.
As áreas alagadas armazenam ou canalizam águas de enxurrada em qualquer momento do ano?</v>
      </c>
      <c r="F86" s="396" t="s">
        <v>829</v>
      </c>
      <c r="G86" s="465" t="str">
        <f>VLOOKUP(RIGHT(E86&amp;F86,250),'Basic Risk Assessment DATASHEET'!$J$3:$K$129,2,FALSE)</f>
        <v>Nenhuma ação adicional é necessária</v>
      </c>
      <c r="H86" s="438"/>
    </row>
    <row r="87" spans="2:8" ht="111" customHeight="1" x14ac:dyDescent="0.25">
      <c r="B87" s="810"/>
      <c r="C87" s="456" t="str">
        <f>VLOOKUP(D87,'Basic Risk Assessment DATASHEET'!A:E,5,FALSE)</f>
        <v>Campos, Pastagens e Desertos Não-naturais</v>
      </c>
      <c r="D87" s="457">
        <v>47</v>
      </c>
      <c r="E87" s="458" t="str">
        <f>IFERROR(VLOOKUP($B$83&amp;D87&amp;$B$115,'Basic Risk Assessment DATASHEET'!$F$3:$G$129,2,FALSE),$B$128)</f>
        <v>Apenas responda se você tiver campos, pastagens e desertos não-naturais dentro da fazenda/grupo.
As áreas de campos, pastagens e desertos não-naturais contém grandes áreas livres que estão em risco de erodir em vias aquáticas próximas?</v>
      </c>
      <c r="F87" s="396" t="s">
        <v>831</v>
      </c>
      <c r="G87" s="465" t="str">
        <f>VLOOKUP(RIGHT(E87&amp;F87,250),'Basic Risk Assessment DATASHEET'!$J$3:$K$129,2,FALSE)</f>
        <v>Plantar cobertura nativa adicional (gramas, arbustos, árvores) e implementar medidas para proteção contra erosão.</v>
      </c>
      <c r="H87" s="438"/>
    </row>
    <row r="88" spans="2:8" ht="71.25" customHeight="1" thickBot="1" x14ac:dyDescent="0.3">
      <c r="B88" s="811"/>
      <c r="C88" s="456" t="str">
        <f>VLOOKUP(D88,'Basic Risk Assessment DATASHEET'!A:E,5,FALSE)</f>
        <v>Terras em pousio</v>
      </c>
      <c r="D88" s="452">
        <v>48</v>
      </c>
      <c r="E88" s="458" t="str">
        <f>IFERROR(VLOOKUP($B$83&amp;D88&amp;$B$115,'Basic Risk Assessment DATASHEET'!$F$3:$G$129,2,FALSE),$B$128)</f>
        <v>Apenas responda se você tiver terra em pousio permanente dentro da fazenda/grupo.
Existem árvores regenerando de forma natural em terra em pousio permanente?</v>
      </c>
      <c r="F88" s="395" t="s">
        <v>829</v>
      </c>
      <c r="G88" s="465" t="str">
        <f>VLOOKUP(RIGHT(E88&amp;F88,250),'Basic Risk Assessment DATASHEET'!$J$3:$K$129,2,FALSE)</f>
        <v xml:space="preserve">Revegetação da terra em pousio ao plantar espécies nativas de gramas, arbustos e árvores de acordo com um regime de sucessão apropriado. </v>
      </c>
      <c r="H88" s="439"/>
    </row>
    <row r="89" spans="2:8" ht="15.75" thickBot="1" x14ac:dyDescent="0.3"/>
    <row r="90" spans="2:8" ht="27" thickBot="1" x14ac:dyDescent="0.3">
      <c r="B90" s="448" t="str">
        <f>$G$113</f>
        <v>Requisito da Norma</v>
      </c>
      <c r="C90" s="449" t="str">
        <f>$G$114</f>
        <v>Problema</v>
      </c>
      <c r="D90" s="450" t="str">
        <f>$G$115</f>
        <v>Nº da Questão</v>
      </c>
      <c r="E90" s="450" t="str">
        <f>$G$116</f>
        <v>Questão</v>
      </c>
      <c r="F90" s="495" t="str">
        <f>$G$117</f>
        <v>Resposta (selecione)</v>
      </c>
      <c r="G90" s="464" t="str">
        <f>$G$118</f>
        <v>Medida de mitigação</v>
      </c>
      <c r="H90" s="467" t="str">
        <f>$G$119</f>
        <v>Medida de mitigação própria do Detentor de Certificado</v>
      </c>
    </row>
    <row r="91" spans="2:8" ht="51" customHeight="1" x14ac:dyDescent="0.25">
      <c r="B91" s="809" t="str">
        <f>VLOOKUP(D91,'Basic Risk Assessment DATASHEET'!A:B,2,FALSE)</f>
        <v xml:space="preserve">Mudanças climáticas </v>
      </c>
      <c r="C91" s="456" t="str">
        <f>VLOOKUP(D91,'Basic Risk Assessment DATASHEET'!A:E,5,FALSE)</f>
        <v>Riscos de mudanças climáticas</v>
      </c>
      <c r="D91" s="457">
        <v>49</v>
      </c>
      <c r="E91" s="458" t="str">
        <f>IFERROR(VLOOKUP($B$91&amp;D91&amp;$B$115,'Basic Risk Assessment DATASHEET'!$F$3:$G$129,2,FALSE),$B$128)</f>
        <v>A gerência, supervisores e/ou pessoal técnico estão treinados para avaliar riscos e impactos que as mudanças climáticas colocam aos meios de vida e sistemas de produção?</v>
      </c>
      <c r="F91" s="396" t="s">
        <v>829</v>
      </c>
      <c r="G91" s="465" t="str">
        <f>VLOOKUP(RIGHT(E91&amp;F91,250),'Basic Risk Assessment DATASHEET'!$J$3:$K$129,2,FALSE)</f>
        <v>Treinamento/conscientização sobre os riscos das mudanças climáticas e seus amplos impactos nos sistemas de produção agrícola e meios de vida.</v>
      </c>
      <c r="H91" s="437"/>
    </row>
    <row r="92" spans="2:8" ht="53.25" customHeight="1" x14ac:dyDescent="0.25">
      <c r="B92" s="810"/>
      <c r="C92" s="456" t="str">
        <f>VLOOKUP(D92,'Basic Risk Assessment DATASHEET'!A:E,5,FALSE)</f>
        <v>Riscos de mudanças climáticas</v>
      </c>
      <c r="D92" s="457">
        <v>50</v>
      </c>
      <c r="E92" s="458" t="str">
        <f>IFERROR(VLOOKUP($B$91&amp;D92&amp;$B$115,'Basic Risk Assessment DATASHEET'!$F$3:$G$129,2,FALSE),$B$128)</f>
        <v>A gerência, supervisores e/ou equipe técnica identificou as ameaças/riscos/impactos (atuais e projetados) mais significativos das mudanças climáticas nos recursos para subsistência e sistemas agrícolas?</v>
      </c>
      <c r="F92" s="396" t="s">
        <v>829</v>
      </c>
      <c r="G92" s="465" t="str">
        <f>VLOOKUP(RIGHT(E92&amp;F92,250),'Basic Risk Assessment DATASHEET'!$J$3:$K$129,2,FALSE)</f>
        <v>Realizar uma análise de risco para mudanças climáticas da Rainforest Alliance para identificar e descrever os riscos climáticos mais significados com base na Ferramenta de Análise de Risco para mudanças climáticas da Rainforest Alliance.</v>
      </c>
      <c r="H92" s="438"/>
    </row>
    <row r="93" spans="2:8" ht="61.5" customHeight="1" x14ac:dyDescent="0.25">
      <c r="B93" s="810"/>
      <c r="C93" s="456" t="str">
        <f>VLOOKUP(D93,'Basic Risk Assessment DATASHEET'!A:E,5,FALSE)</f>
        <v>Riscos de mudanças climáticas</v>
      </c>
      <c r="D93" s="457">
        <v>51</v>
      </c>
      <c r="E93" s="458" t="str">
        <f>IFERROR(VLOOKUP($B$91&amp;D93&amp;$B$115,'Basic Risk Assessment DATASHEET'!$F$3:$G$129,2,FALSE),$B$128)</f>
        <v xml:space="preserve">A gerência, supervisores e/ou equipe técnica tem acesso às relevantes informações, habilidades e serviços sobre mudanças climáticas para desenvolver e empregar estratégias de adaptação?  </v>
      </c>
      <c r="F93" s="396" t="s">
        <v>829</v>
      </c>
      <c r="G93" s="465" t="str">
        <f>VLOOKUP(RIGHT(E93&amp;F93,250),'Basic Risk Assessment DATASHEET'!$J$3:$K$129,2,FALSE)</f>
        <v>Conscientização sobre a disponibilidade de informação para melhorar a capacidade adaptativa e resiliência, sistemas de aviso antecipado, ferramentas de apoio e a importância da igualdade de acesso aos recursos.</v>
      </c>
      <c r="H93" s="438"/>
    </row>
    <row r="94" spans="2:8" ht="66" customHeight="1" thickBot="1" x14ac:dyDescent="0.3">
      <c r="B94" s="811"/>
      <c r="C94" s="456" t="str">
        <f>VLOOKUP(D94,'Basic Risk Assessment DATASHEET'!A:E,5,FALSE)</f>
        <v>Riscos de mudanças climáticas</v>
      </c>
      <c r="D94" s="452">
        <v>52</v>
      </c>
      <c r="E94" s="458" t="str">
        <f>IFERROR(VLOOKUP($B$91&amp;D94&amp;$B$5,'Basic Risk Assessment DATASHEET'!$F$3:$G$132,2,FALSE),$B$128)</f>
        <v>Medidas de emergência para lidar com eventos climáticas extremos e seus potenciais impactos (isto é, um plano de evacuação) são conhecidas pelos membros do grupo?</v>
      </c>
      <c r="F94" s="395" t="s">
        <v>829</v>
      </c>
      <c r="G94" s="465" t="str">
        <f>VLOOKUP(RIGHT(E94&amp;F94,250),'Basic Risk Assessment DATASHEET'!$J$3:$K$132,2,FALSE)</f>
        <v>Com base no mapa de risco (requisito da Norma 1.2.10) e onde for aplicável, fazer conscientizações sobre possíveis planos de respostas dos membros do grupo em risco, por exemplo, comunidades localizadas em declives acentuados com risco de deslizamentos.</v>
      </c>
      <c r="H94" s="439"/>
    </row>
    <row r="95" spans="2:8" ht="15.75" thickBot="1" x14ac:dyDescent="0.3"/>
    <row r="96" spans="2:8" ht="30" x14ac:dyDescent="0.25">
      <c r="B96" s="516" t="str">
        <f>$G$121</f>
        <v>Riscos identificados pelo próprio Detentor de Certificado</v>
      </c>
      <c r="C96" s="449" t="str">
        <f>$G$114</f>
        <v>Problema</v>
      </c>
      <c r="D96" s="450" t="str">
        <f>$G$115</f>
        <v>Nº da Questão</v>
      </c>
      <c r="E96" s="450" t="str">
        <f>$G$116</f>
        <v>Questão</v>
      </c>
      <c r="F96" s="496" t="s">
        <v>771</v>
      </c>
      <c r="G96" s="464" t="str">
        <f>$G$118</f>
        <v>Medida de mitigação</v>
      </c>
      <c r="H96" s="467" t="str">
        <f>$G$119</f>
        <v>Medida de mitigação própria do Detentor de Certificado</v>
      </c>
    </row>
    <row r="97" spans="1:8" ht="81.75" customHeight="1" x14ac:dyDescent="0.25">
      <c r="A97" s="517"/>
      <c r="B97" s="806"/>
      <c r="C97" s="513"/>
      <c r="D97" s="443"/>
      <c r="E97" s="422"/>
      <c r="F97" s="443"/>
      <c r="G97" s="422" t="str">
        <f t="shared" ref="G97:G106" si="0">G$125</f>
        <v>N/A</v>
      </c>
      <c r="H97" s="444"/>
    </row>
    <row r="98" spans="1:8" ht="75" customHeight="1" x14ac:dyDescent="0.25">
      <c r="A98" s="517"/>
      <c r="B98" s="807"/>
      <c r="C98" s="513"/>
      <c r="D98" s="443"/>
      <c r="E98" s="422"/>
      <c r="F98" s="443"/>
      <c r="G98" s="422" t="str">
        <f t="shared" si="0"/>
        <v>N/A</v>
      </c>
      <c r="H98" s="444"/>
    </row>
    <row r="99" spans="1:8" ht="75" customHeight="1" x14ac:dyDescent="0.25">
      <c r="A99" s="517"/>
      <c r="B99" s="807"/>
      <c r="C99" s="513"/>
      <c r="D99" s="443"/>
      <c r="E99" s="422"/>
      <c r="F99" s="443"/>
      <c r="G99" s="422" t="str">
        <f t="shared" si="0"/>
        <v>N/A</v>
      </c>
      <c r="H99" s="444"/>
    </row>
    <row r="100" spans="1:8" ht="87.75" customHeight="1" x14ac:dyDescent="0.25">
      <c r="A100" s="517"/>
      <c r="B100" s="807"/>
      <c r="C100" s="514"/>
      <c r="D100" s="510"/>
      <c r="E100" s="511"/>
      <c r="F100" s="510"/>
      <c r="G100" s="422" t="str">
        <f t="shared" si="0"/>
        <v>N/A</v>
      </c>
      <c r="H100" s="512"/>
    </row>
    <row r="101" spans="1:8" x14ac:dyDescent="0.25">
      <c r="A101" s="517"/>
      <c r="B101" s="807"/>
      <c r="C101" s="514"/>
      <c r="D101" s="510"/>
      <c r="E101" s="511"/>
      <c r="F101" s="510"/>
      <c r="G101" s="422" t="str">
        <f t="shared" si="0"/>
        <v>N/A</v>
      </c>
      <c r="H101" s="512"/>
    </row>
    <row r="102" spans="1:8" x14ac:dyDescent="0.25">
      <c r="A102" s="517"/>
      <c r="B102" s="807"/>
      <c r="C102" s="514"/>
      <c r="D102" s="510"/>
      <c r="E102" s="511"/>
      <c r="F102" s="510"/>
      <c r="G102" s="422" t="str">
        <f t="shared" si="0"/>
        <v>N/A</v>
      </c>
      <c r="H102" s="512"/>
    </row>
    <row r="103" spans="1:8" x14ac:dyDescent="0.25">
      <c r="A103" s="517"/>
      <c r="B103" s="807"/>
      <c r="C103" s="514"/>
      <c r="D103" s="510"/>
      <c r="E103" s="511"/>
      <c r="F103" s="510"/>
      <c r="G103" s="422" t="str">
        <f t="shared" si="0"/>
        <v>N/A</v>
      </c>
      <c r="H103" s="512"/>
    </row>
    <row r="104" spans="1:8" x14ac:dyDescent="0.25">
      <c r="A104" s="517"/>
      <c r="B104" s="807"/>
      <c r="C104" s="514"/>
      <c r="D104" s="510"/>
      <c r="E104" s="511"/>
      <c r="F104" s="510"/>
      <c r="G104" s="422" t="str">
        <f t="shared" si="0"/>
        <v>N/A</v>
      </c>
      <c r="H104" s="512"/>
    </row>
    <row r="105" spans="1:8" x14ac:dyDescent="0.25">
      <c r="A105" s="517"/>
      <c r="B105" s="807"/>
      <c r="C105" s="514"/>
      <c r="D105" s="510"/>
      <c r="E105" s="511"/>
      <c r="F105" s="510"/>
      <c r="G105" s="422" t="str">
        <f t="shared" si="0"/>
        <v>N/A</v>
      </c>
      <c r="H105" s="512"/>
    </row>
    <row r="106" spans="1:8" ht="57.75" customHeight="1" thickBot="1" x14ac:dyDescent="0.3">
      <c r="A106" s="517"/>
      <c r="B106" s="808"/>
      <c r="C106" s="515"/>
      <c r="D106" s="445"/>
      <c r="E106" s="446"/>
      <c r="F106" s="445"/>
      <c r="G106" s="422" t="str">
        <f t="shared" si="0"/>
        <v>N/A</v>
      </c>
      <c r="H106" s="447"/>
    </row>
    <row r="107" spans="1:8" s="454" customFormat="1" x14ac:dyDescent="0.25">
      <c r="B107" s="431"/>
      <c r="C107" s="431"/>
      <c r="D107" s="431"/>
      <c r="E107" s="432"/>
      <c r="F107" s="431"/>
      <c r="G107" s="432"/>
      <c r="H107" s="431"/>
    </row>
    <row r="108" spans="1:8" s="454" customFormat="1" x14ac:dyDescent="0.25">
      <c r="B108" s="431"/>
      <c r="C108" s="431"/>
      <c r="D108" s="431"/>
      <c r="E108" s="432"/>
      <c r="F108" s="431"/>
      <c r="G108" s="432"/>
      <c r="H108" s="431"/>
    </row>
    <row r="109" spans="1:8" s="454" customFormat="1" x14ac:dyDescent="0.25">
      <c r="B109" s="431"/>
      <c r="C109" s="431"/>
      <c r="D109" s="431"/>
      <c r="E109" s="578"/>
      <c r="F109" s="431"/>
      <c r="G109" s="432"/>
      <c r="H109" s="431"/>
    </row>
    <row r="110" spans="1:8" s="454" customFormat="1" ht="15.75" hidden="1" thickBot="1" x14ac:dyDescent="0.3">
      <c r="B110" s="431"/>
      <c r="C110" s="431"/>
      <c r="D110" s="431"/>
      <c r="E110" s="578"/>
      <c r="F110" s="431"/>
      <c r="G110" s="432"/>
      <c r="H110" s="431"/>
    </row>
    <row r="111" spans="1:8" s="454" customFormat="1" ht="15.75" hidden="1" thickBot="1" x14ac:dyDescent="0.3">
      <c r="B111" s="641" t="s">
        <v>1286</v>
      </c>
      <c r="C111" s="431"/>
      <c r="E111" s="642" t="s">
        <v>1285</v>
      </c>
      <c r="F111" s="632"/>
      <c r="G111" s="642" t="s">
        <v>1282</v>
      </c>
      <c r="H111" s="431"/>
    </row>
    <row r="112" spans="1:8" s="454" customFormat="1" hidden="1" x14ac:dyDescent="0.25">
      <c r="B112" s="503"/>
      <c r="C112" s="431"/>
      <c r="D112" s="615"/>
      <c r="E112" s="643" t="str">
        <f>terms!A3</f>
        <v>Type of Certificate Holder (select)</v>
      </c>
      <c r="F112" s="633"/>
      <c r="G112" s="645" t="str">
        <f>VLOOKUP(E112,terms!$A$1:$J$24,4,FALSE)</f>
        <v>Tipo de Detentor de Certificado (selecione)</v>
      </c>
      <c r="H112" s="505" t="str">
        <f>'Basic Risk Assessment DATASHEET'!B2</f>
        <v>Gestão</v>
      </c>
    </row>
    <row r="113" spans="2:8" s="454" customFormat="1" hidden="1" x14ac:dyDescent="0.25">
      <c r="B113" s="502" t="str">
        <f>G127</f>
        <v>Certificação em Grupo</v>
      </c>
      <c r="D113" s="615"/>
      <c r="E113" s="644" t="str">
        <f>terms!A4</f>
        <v>Requirement in Standard</v>
      </c>
      <c r="F113" s="634"/>
      <c r="G113" s="646" t="str">
        <f>VLOOKUP(E113,terms!$A$1:$J$23,4,FALSE)</f>
        <v>Requisito da Norma</v>
      </c>
      <c r="H113" s="506" t="str">
        <f>'Basic Risk Assessment DATASHEET'!B25</f>
        <v>Práticas Agrícolas</v>
      </c>
    </row>
    <row r="114" spans="2:8" s="454" customFormat="1" hidden="1" x14ac:dyDescent="0.25">
      <c r="B114" s="502" t="str">
        <f>G126</f>
        <v>Grande</v>
      </c>
      <c r="D114" s="615"/>
      <c r="E114" s="644" t="str">
        <f>terms!A5</f>
        <v>Issue</v>
      </c>
      <c r="F114" s="635"/>
      <c r="G114" s="646" t="str">
        <f>VLOOKUP(E114,terms!$A$1:$J$23,4,FALSE)</f>
        <v>Problema</v>
      </c>
      <c r="H114" s="506" t="str">
        <f>'Basic Risk Assessment DATASHEET'!B44</f>
        <v>Condições de Trabalho</v>
      </c>
    </row>
    <row r="115" spans="2:8" s="454" customFormat="1" ht="15.75" hidden="1" thickBot="1" x14ac:dyDescent="0.3">
      <c r="B115" s="502" t="str">
        <f>G128</f>
        <v>Todos</v>
      </c>
      <c r="D115" s="615"/>
      <c r="E115" s="644" t="str">
        <f>terms!A6</f>
        <v>Question #</v>
      </c>
      <c r="F115" s="635"/>
      <c r="G115" s="646" t="str">
        <f>VLOOKUP(E115,terms!$A$1:$J$23,4,FALSE)</f>
        <v>Nº da Questão</v>
      </c>
      <c r="H115" s="507" t="str">
        <f>'Basic Risk Assessment DATASHEET'!B97</f>
        <v>Ambiente</v>
      </c>
    </row>
    <row r="116" spans="2:8" s="454" customFormat="1" hidden="1" x14ac:dyDescent="0.25">
      <c r="B116" s="504"/>
      <c r="D116" s="615"/>
      <c r="E116" s="644" t="str">
        <f>terms!A7</f>
        <v>Question</v>
      </c>
      <c r="F116" s="635"/>
      <c r="G116" s="646" t="str">
        <f>VLOOKUP(E116,terms!$A$1:$J$23,4,FALSE)</f>
        <v>Questão</v>
      </c>
    </row>
    <row r="117" spans="2:8" s="454" customFormat="1" ht="15.75" hidden="1" thickBot="1" x14ac:dyDescent="0.3">
      <c r="B117" s="504"/>
      <c r="D117" s="615"/>
      <c r="E117" s="644" t="str">
        <f>terms!A8</f>
        <v>Answer (select)</v>
      </c>
      <c r="F117" s="635"/>
      <c r="G117" s="646" t="str">
        <f>VLOOKUP(E117,terms!$A$1:$J$23,4,FALSE)</f>
        <v>Resposta (selecione)</v>
      </c>
    </row>
    <row r="118" spans="2:8" s="454" customFormat="1" hidden="1" x14ac:dyDescent="0.25">
      <c r="B118" s="501" t="str">
        <f>G122</f>
        <v>Sim</v>
      </c>
      <c r="D118" s="615"/>
      <c r="E118" s="644" t="str">
        <f>terms!A9</f>
        <v>Mitigation measure</v>
      </c>
      <c r="F118" s="635"/>
      <c r="G118" s="646" t="str">
        <f>VLOOKUP(E118,terms!$A$1:$J$23,4,FALSE)</f>
        <v>Medida de mitigação</v>
      </c>
    </row>
    <row r="119" spans="2:8" s="454" customFormat="1" hidden="1" x14ac:dyDescent="0.25">
      <c r="B119" s="502" t="str">
        <f>G123</f>
        <v>Não</v>
      </c>
      <c r="D119" s="615"/>
      <c r="E119" s="644" t="str">
        <f>terms!A10</f>
        <v>Certificate's Holder own mitigation measure</v>
      </c>
      <c r="F119" s="635"/>
      <c r="G119" s="646" t="str">
        <f>VLOOKUP(E119,terms!$A$1:$J$23,4,FALSE)</f>
        <v>Medida de mitigação própria do Detentor de Certificado</v>
      </c>
    </row>
    <row r="120" spans="2:8" s="454" customFormat="1" ht="15.75" hidden="1" thickBot="1" x14ac:dyDescent="0.3">
      <c r="B120" s="581" t="str">
        <f>G125</f>
        <v>N/A</v>
      </c>
      <c r="D120" s="615"/>
      <c r="E120" s="644" t="str">
        <f>terms!A11</f>
        <v>(Does not apply for this type of Certificate Holder)</v>
      </c>
      <c r="F120" s="635"/>
      <c r="G120" s="646" t="str">
        <f>VLOOKUP(E120,terms!$A$1:$J$23,4,FALSE)</f>
        <v>(Não se aplica para este tipo de Titular de Certificado)</v>
      </c>
    </row>
    <row r="121" spans="2:8" s="454" customFormat="1" hidden="1" x14ac:dyDescent="0.25">
      <c r="B121" s="501" t="str">
        <f>G122</f>
        <v>Sim</v>
      </c>
      <c r="D121" s="615"/>
      <c r="E121" s="644" t="str">
        <f>terms!A12</f>
        <v>Certificate Holder's own risks identified</v>
      </c>
      <c r="F121" s="635"/>
      <c r="G121" s="646" t="str">
        <f>VLOOKUP(E121,terms!$A$1:$J$23,4,FALSE)</f>
        <v>Riscos identificados pelo próprio Detentor de Certificado</v>
      </c>
    </row>
    <row r="122" spans="2:8" hidden="1" x14ac:dyDescent="0.25">
      <c r="B122" s="502" t="str">
        <f>G124</f>
        <v>Não/não sei.</v>
      </c>
      <c r="C122" s="454"/>
      <c r="D122" s="615"/>
      <c r="E122" s="644" t="str">
        <f>terms!A13</f>
        <v>Yes</v>
      </c>
      <c r="F122" s="635"/>
      <c r="G122" s="646" t="str">
        <f>VLOOKUP(E122,terms!$A$1:$J$23,4,FALSE)</f>
        <v>Sim</v>
      </c>
      <c r="H122" s="454"/>
    </row>
    <row r="123" spans="2:8" ht="15.75" hidden="1" thickBot="1" x14ac:dyDescent="0.3">
      <c r="B123" s="581" t="str">
        <f>G125</f>
        <v>N/A</v>
      </c>
      <c r="C123" s="454"/>
      <c r="D123" s="615"/>
      <c r="E123" s="644" t="str">
        <f>terms!A14</f>
        <v>No</v>
      </c>
      <c r="F123" s="635"/>
      <c r="G123" s="646" t="str">
        <f>VLOOKUP(E123,terms!$A$1:$J$23,4,FALSE)</f>
        <v>Não</v>
      </c>
      <c r="H123" s="454"/>
    </row>
    <row r="124" spans="2:8" hidden="1" x14ac:dyDescent="0.25">
      <c r="B124" s="501" t="str">
        <f>G122</f>
        <v>Sim</v>
      </c>
      <c r="C124" s="454"/>
      <c r="D124" s="615"/>
      <c r="E124" s="644" t="str">
        <f>terms!A15</f>
        <v>No/Don't know</v>
      </c>
      <c r="F124" s="635"/>
      <c r="G124" s="646" t="str">
        <f>VLOOKUP(E124,terms!$A$1:$J$23,4,FALSE)</f>
        <v>Não/não sei.</v>
      </c>
      <c r="H124" s="454"/>
    </row>
    <row r="125" spans="2:8" hidden="1" x14ac:dyDescent="0.25">
      <c r="B125" s="502" t="str">
        <f>G123</f>
        <v>Não</v>
      </c>
      <c r="C125" s="454"/>
      <c r="D125" s="615"/>
      <c r="E125" s="644" t="str">
        <f>terms!A16</f>
        <v>N/A</v>
      </c>
      <c r="F125" s="635"/>
      <c r="G125" s="646" t="str">
        <f>VLOOKUP(E125,terms!$A$1:$J$23,4,FALSE)</f>
        <v>N/A</v>
      </c>
      <c r="H125" s="454"/>
    </row>
    <row r="126" spans="2:8" hidden="1" x14ac:dyDescent="0.25">
      <c r="B126" s="502" t="str">
        <f>G124</f>
        <v>Não/não sei.</v>
      </c>
      <c r="C126" s="454"/>
      <c r="D126" s="615"/>
      <c r="E126" s="644" t="str">
        <f>terms!A17</f>
        <v>Large</v>
      </c>
      <c r="F126" s="635"/>
      <c r="G126" s="646" t="str">
        <f>VLOOKUP(E126,terms!$A$1:$J$23,4,FALSE)</f>
        <v>Grande</v>
      </c>
      <c r="H126" s="454"/>
    </row>
    <row r="127" spans="2:8" ht="15.75" hidden="1" thickBot="1" x14ac:dyDescent="0.3">
      <c r="B127" s="581" t="str">
        <f>G125</f>
        <v>N/A</v>
      </c>
      <c r="C127" s="454"/>
      <c r="D127" s="615"/>
      <c r="E127" s="644" t="str">
        <f>terms!A18</f>
        <v>Group Certification</v>
      </c>
      <c r="F127" s="635"/>
      <c r="G127" s="646" t="str">
        <f>VLOOKUP(E127,terms!$A$1:$J$23,4,FALSE)</f>
        <v>Certificação em Grupo</v>
      </c>
      <c r="H127" s="454"/>
    </row>
    <row r="128" spans="2:8" ht="30.75" hidden="1" thickBot="1" x14ac:dyDescent="0.3">
      <c r="B128" s="579" t="str">
        <f>G120</f>
        <v>(Não se aplica para este tipo de Titular de Certificado)</v>
      </c>
      <c r="D128" s="615"/>
      <c r="E128" s="644" t="str">
        <f>terms!A19</f>
        <v>All</v>
      </c>
      <c r="F128" s="632"/>
      <c r="G128" s="646" t="str">
        <f>VLOOKUP(E128,terms!$A$1:$J$23,4,FALSE)</f>
        <v>Todos</v>
      </c>
    </row>
    <row r="129" spans="4:7" hidden="1" x14ac:dyDescent="0.25">
      <c r="D129" s="615"/>
      <c r="E129" s="644" t="str">
        <f>terms!A20</f>
        <v>Rainforest Alliance Basic Farm Risk Assessment Tool</v>
      </c>
      <c r="F129" s="632"/>
      <c r="G129" s="646" t="str">
        <f>VLOOKUP(E129,terms!$A$1:$J$23,4,FALSE)</f>
        <v>Ferramenta de Análise de Risco para Fazendas</v>
      </c>
    </row>
    <row r="130" spans="4:7" ht="21.75" hidden="1" customHeight="1" x14ac:dyDescent="0.25">
      <c r="D130" s="615"/>
      <c r="E130" s="644" t="str">
        <f>terms!A22</f>
        <v>Guidance M: Natural Ecosystems and Vegetation</v>
      </c>
      <c r="F130" s="632"/>
      <c r="G130" s="646" t="str">
        <f>VLOOKUP(E130,terms!$A$1:$J$23,4,FALSE)</f>
        <v>Orientação M: Vegetação Nativa e Ecossistemas Naturais</v>
      </c>
    </row>
    <row r="131" spans="4:7" ht="98.25" hidden="1" customHeight="1" x14ac:dyDescent="0.25">
      <c r="D131" s="615"/>
      <c r="E131" s="644" t="str">
        <f>terms!A21</f>
        <v>Mitigation measure 
("low, medium, high risk" refer to the Rainforest Alliance Risk Maps for Child Labor and Forced Labor applicable to your country and product)</v>
      </c>
      <c r="F131" s="632"/>
      <c r="G131" s="646" t="str">
        <f>VLOOKUP(E131,terms!$A$1:$J$23,4,FALSE)</f>
        <v>Medida de mitigação
("Baixo, médio e alto risco" se referem aos Mapas de Risco da Rainforest Alliance para trabalho infantil e trabalho forçado aplicáveis ao seu país e produto)</v>
      </c>
    </row>
    <row r="132" spans="4:7" ht="30" hidden="1" x14ac:dyDescent="0.25">
      <c r="D132" s="615"/>
      <c r="E132" s="644" t="str">
        <f>terms!A23</f>
        <v>For the countries or crops not included yet in the risk maps, please select the appropriate mitigation measures based on the identified risks.</v>
      </c>
      <c r="F132" s="632"/>
      <c r="G132" s="646" t="str">
        <f>VLOOKUP(E132,terms!$A$1:$J$23,4,FALSE)</f>
        <v>Para países ou cultivos ainda não incluídos nos mapas de risco, por favor selecionar uma medida de mitigação com base nos riscos identificados.</v>
      </c>
    </row>
    <row r="133" spans="4:7" ht="93" hidden="1" customHeight="1" x14ac:dyDescent="0.25">
      <c r="D133" s="615"/>
      <c r="E133" s="648" t="s">
        <v>1288</v>
      </c>
      <c r="F133" s="433"/>
      <c r="G133" s="646" t="str">
        <f>VLOOKUP(E133,terms!$A$1:$J$24,4,FALSE)</f>
        <v>&lt;- Selecione "Grande" para fazendas grandes (individual e em grupo) e para pequenas fazendas certificadas individualmente.</v>
      </c>
    </row>
    <row r="134" spans="4:7" ht="75.75" hidden="1" thickBot="1" x14ac:dyDescent="0.3">
      <c r="E134" s="649" t="str">
        <f>_xlfn.CONCAT(terms!A21," &lt;- ", terms!A23)</f>
        <v>Mitigation measure 
("low, medium, high risk" refer to the Rainforest Alliance Risk Maps for Child Labor and Forced Labor applicable to your country and product) &lt;- For the countries or crops not included yet in the risk maps, please select the appropriate mitigation measures based on the identified risks.</v>
      </c>
      <c r="F134" s="633"/>
      <c r="G134" s="647" t="str">
        <f>_xlfn.CONCAT(VLOOKUP(E131,terms!A19:J41,4,FALSE), " &lt;- ", VLOOKUP(E132,terms!A19:J41,4,FALSE))</f>
        <v>Medida de mitigação
("Baixo, médio e alto risco" se referem aos Mapas de Risco da Rainforest Alliance para trabalho infantil e trabalho forçado aplicáveis ao seu país e produto) &lt;- Para países ou cultivos ainda não incluídos nos mapas de risco, por favor selecionar uma medida de mitigação com base nos riscos identificados.</v>
      </c>
    </row>
    <row r="135" spans="4:7" hidden="1" x14ac:dyDescent="0.25">
      <c r="E135" s="578"/>
      <c r="G135" s="578"/>
    </row>
  </sheetData>
  <sheetProtection algorithmName="SHA-512" hashValue="rCshnWplwbSXCxTVk9Hak2qMgJxssa5atSV70ytHKJ+8c+qdUbs7LJ8NrY7n3LAaljOV3uAfagh2frwx2CELEQ==" saltValue="VcWuQuXXDb+gdRcn6xg45w==" spinCount="100000" sheet="1" formatColumns="0" formatRows="0"/>
  <mergeCells count="13">
    <mergeCell ref="B7:G7"/>
    <mergeCell ref="B13:B17"/>
    <mergeCell ref="B21:B23"/>
    <mergeCell ref="B29:B31"/>
    <mergeCell ref="B34:B37"/>
    <mergeCell ref="B97:B106"/>
    <mergeCell ref="B76:B80"/>
    <mergeCell ref="B83:B88"/>
    <mergeCell ref="B91:B94"/>
    <mergeCell ref="B26:G26"/>
    <mergeCell ref="B39:G39"/>
    <mergeCell ref="B73:G73"/>
    <mergeCell ref="B62:B66"/>
  </mergeCells>
  <dataValidations count="3">
    <dataValidation type="list" allowBlank="1" showInputMessage="1" showErrorMessage="1" sqref="B5" xr:uid="{095471AF-2980-4974-9250-CC5A071C79DF}">
      <formula1>$B$113:$B$114</formula1>
    </dataValidation>
    <dataValidation type="list" allowBlank="1" showInputMessage="1" showErrorMessage="1" sqref="F85:F88 F10 F36:F37 F34 F91:F94 F46:F59 F76:F80 F62:F63 F70 F42 F65:F66 F29:F31 F13:F17" xr:uid="{2ED626D9-E3A0-4EFC-B59F-CC6385347409}">
      <formula1>$B$118:$B$120</formula1>
    </dataValidation>
    <dataValidation type="list" allowBlank="1" showInputMessage="1" showErrorMessage="1" sqref="F21:F23 F83:F84 F64 F35" xr:uid="{1546B796-F723-49D2-A45E-172DE0A39650}">
      <formula1>$B$121:$B$123</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EC2BC-0542-4E15-A970-EECB67FB519E}">
  <sheetPr codeName="Sheet11">
    <tabColor rgb="FF00B050"/>
  </sheetPr>
  <dimension ref="A1:L131"/>
  <sheetViews>
    <sheetView zoomScale="75" zoomScaleNormal="75" workbookViewId="0">
      <pane ySplit="1" topLeftCell="A114" activePane="bottomLeft" state="frozen"/>
      <selection pane="bottomLeft" activeCell="F118" sqref="F118"/>
    </sheetView>
  </sheetViews>
  <sheetFormatPr defaultColWidth="9.140625" defaultRowHeight="15" x14ac:dyDescent="0.25"/>
  <cols>
    <col min="1" max="1" width="12.85546875" style="360" customWidth="1"/>
    <col min="2" max="2" width="19.7109375" customWidth="1"/>
    <col min="3" max="3" width="22.7109375" customWidth="1"/>
    <col min="4" max="4" width="18.140625" customWidth="1"/>
    <col min="5" max="6" width="27" style="345" customWidth="1"/>
    <col min="7" max="7" width="32.7109375" customWidth="1"/>
    <col min="8" max="8" width="14.85546875" bestFit="1" customWidth="1"/>
    <col min="9" max="10" width="18.28515625" customWidth="1"/>
    <col min="11" max="11" width="85" customWidth="1"/>
    <col min="12" max="12" width="32.140625" bestFit="1" customWidth="1"/>
  </cols>
  <sheetData>
    <row r="1" spans="1:11" ht="47.25" x14ac:dyDescent="0.25">
      <c r="A1" s="358" t="s">
        <v>816</v>
      </c>
      <c r="B1" s="317" t="s">
        <v>817</v>
      </c>
      <c r="C1" s="525" t="s">
        <v>818</v>
      </c>
      <c r="D1" s="318" t="s">
        <v>819</v>
      </c>
      <c r="E1" s="343" t="s">
        <v>763</v>
      </c>
      <c r="F1" s="375" t="s">
        <v>761</v>
      </c>
      <c r="G1" s="526" t="s">
        <v>820</v>
      </c>
      <c r="H1" s="527" t="s">
        <v>821</v>
      </c>
      <c r="I1" s="528" t="s">
        <v>822</v>
      </c>
      <c r="J1" s="376" t="s">
        <v>762</v>
      </c>
      <c r="K1" s="529" t="s">
        <v>823</v>
      </c>
    </row>
    <row r="2" spans="1:11" ht="15.75" x14ac:dyDescent="0.25">
      <c r="A2" s="359"/>
      <c r="B2" s="300" t="s">
        <v>824</v>
      </c>
      <c r="C2" s="530"/>
      <c r="D2" s="301"/>
      <c r="E2" s="344"/>
      <c r="F2" s="344"/>
      <c r="G2" s="531"/>
      <c r="H2" s="299"/>
      <c r="I2" s="531"/>
      <c r="J2" s="373"/>
      <c r="K2" s="319"/>
    </row>
    <row r="3" spans="1:11" ht="38.25" customHeight="1" x14ac:dyDescent="0.25">
      <c r="A3" s="403">
        <v>1</v>
      </c>
      <c r="B3" s="327" t="s">
        <v>825</v>
      </c>
      <c r="C3" s="532" t="s">
        <v>826</v>
      </c>
      <c r="D3" s="302"/>
      <c r="E3" s="380" t="s">
        <v>827</v>
      </c>
      <c r="F3" s="380" t="str">
        <f>_xlfn.CONCAT(B3,A3,C3)</f>
        <v>1.2.10 Área da Fazenda1Certificação em Grupo</v>
      </c>
      <c r="G3" s="383" t="s">
        <v>828</v>
      </c>
      <c r="H3" s="303" t="s">
        <v>829</v>
      </c>
      <c r="I3" s="533" t="s">
        <v>764</v>
      </c>
      <c r="J3" s="374" t="str">
        <f>_xlfn.CONCAT(G3,H3)</f>
        <v>Você espera que os locais de produção ou o número de membros de grupo mude ou se expanda?Não</v>
      </c>
      <c r="K3" s="320" t="s">
        <v>830</v>
      </c>
    </row>
    <row r="4" spans="1:11" ht="91.15" customHeight="1" x14ac:dyDescent="0.25">
      <c r="A4" s="403">
        <v>1</v>
      </c>
      <c r="B4" s="327" t="s">
        <v>825</v>
      </c>
      <c r="C4" s="532" t="s">
        <v>826</v>
      </c>
      <c r="D4" s="425"/>
      <c r="E4" s="307"/>
      <c r="F4" s="534" t="str">
        <f t="shared" ref="F4:F62" si="0">_xlfn.CONCAT(B4,A4,C4)</f>
        <v>1.2.10 Área da Fazenda1Certificação em Grupo</v>
      </c>
      <c r="G4" s="383" t="s">
        <v>828</v>
      </c>
      <c r="H4" s="304" t="s">
        <v>831</v>
      </c>
      <c r="I4" s="535" t="s">
        <v>765</v>
      </c>
      <c r="J4" s="374" t="str">
        <f t="shared" ref="J4:J67" si="1">_xlfn.CONCAT(G4,H4)</f>
        <v>Você espera que os locais de produção ou o número de membros de grupo mude ou se expanda?Sim</v>
      </c>
      <c r="K4" s="321" t="s">
        <v>832</v>
      </c>
    </row>
    <row r="5" spans="1:11" ht="38.25" x14ac:dyDescent="0.25">
      <c r="A5" s="403">
        <v>1</v>
      </c>
      <c r="B5" s="327" t="s">
        <v>825</v>
      </c>
      <c r="C5" s="532" t="s">
        <v>766</v>
      </c>
      <c r="D5" s="425"/>
      <c r="E5" s="307"/>
      <c r="F5" s="534" t="str">
        <f t="shared" si="0"/>
        <v>1.2.10 Área da Fazenda1Grande</v>
      </c>
      <c r="G5" s="383" t="s">
        <v>833</v>
      </c>
      <c r="H5" s="303" t="s">
        <v>829</v>
      </c>
      <c r="I5" s="533" t="s">
        <v>764</v>
      </c>
      <c r="J5" s="374" t="str">
        <f t="shared" si="1"/>
        <v>As áreas de produção estão mudando ou em expansão? Não</v>
      </c>
      <c r="K5" s="320" t="s">
        <v>830</v>
      </c>
    </row>
    <row r="6" spans="1:11" ht="56.65" customHeight="1" x14ac:dyDescent="0.25">
      <c r="A6" s="403">
        <v>1</v>
      </c>
      <c r="B6" s="327" t="s">
        <v>825</v>
      </c>
      <c r="C6" s="532" t="s">
        <v>766</v>
      </c>
      <c r="D6" s="425"/>
      <c r="E6" s="307"/>
      <c r="F6" s="534" t="str">
        <f t="shared" si="0"/>
        <v>1.2.10 Área da Fazenda1Grande</v>
      </c>
      <c r="G6" s="383" t="s">
        <v>833</v>
      </c>
      <c r="H6" s="304" t="s">
        <v>831</v>
      </c>
      <c r="I6" s="535" t="s">
        <v>765</v>
      </c>
      <c r="J6" s="374" t="str">
        <f t="shared" si="1"/>
        <v>As áreas de produção estão mudando ou em expansão? Sim</v>
      </c>
      <c r="K6" s="321" t="s">
        <v>834</v>
      </c>
    </row>
    <row r="7" spans="1:11" ht="195.75" customHeight="1" x14ac:dyDescent="0.25">
      <c r="A7" s="387">
        <v>2</v>
      </c>
      <c r="B7" s="391" t="s">
        <v>835</v>
      </c>
      <c r="C7" s="353" t="s">
        <v>826</v>
      </c>
      <c r="D7" s="354"/>
      <c r="E7" s="499" t="s">
        <v>836</v>
      </c>
      <c r="F7" s="380" t="str">
        <f t="shared" si="0"/>
        <v>2.1 Rastreabilidade2Certificação em Grupo</v>
      </c>
      <c r="G7" s="498" t="s">
        <v>837</v>
      </c>
      <c r="H7" s="383" t="s">
        <v>831</v>
      </c>
      <c r="I7" s="498" t="s">
        <v>764</v>
      </c>
      <c r="J7" s="374" t="str">
        <f t="shared" si="1"/>
        <v>Você faz/fará uso de intermediários e/ou subcontratados em sua cadeia de suprimentos?Sim</v>
      </c>
      <c r="K7" s="322" t="s">
        <v>838</v>
      </c>
    </row>
    <row r="8" spans="1:11" ht="99" customHeight="1" x14ac:dyDescent="0.25">
      <c r="A8" s="387">
        <v>2</v>
      </c>
      <c r="B8" s="391" t="s">
        <v>835</v>
      </c>
      <c r="C8" s="353" t="s">
        <v>826</v>
      </c>
      <c r="D8" s="386"/>
      <c r="E8" s="498" t="s">
        <v>836</v>
      </c>
      <c r="F8" s="380" t="str">
        <f t="shared" si="0"/>
        <v>2.1 Rastreabilidade2Certificação em Grupo</v>
      </c>
      <c r="G8" s="498" t="s">
        <v>837</v>
      </c>
      <c r="H8" s="383" t="s">
        <v>829</v>
      </c>
      <c r="I8" s="391" t="s">
        <v>764</v>
      </c>
      <c r="J8" s="374" t="str">
        <f t="shared" si="1"/>
        <v>Você faz/fará uso de intermediários e/ou subcontratados em sua cadeia de suprimentos?Não</v>
      </c>
      <c r="K8" s="536" t="s">
        <v>839</v>
      </c>
    </row>
    <row r="9" spans="1:11" ht="114.75" x14ac:dyDescent="0.25">
      <c r="A9" s="387">
        <v>2</v>
      </c>
      <c r="B9" s="391" t="s">
        <v>835</v>
      </c>
      <c r="C9" s="353" t="s">
        <v>766</v>
      </c>
      <c r="D9" s="386"/>
      <c r="E9" s="498" t="s">
        <v>840</v>
      </c>
      <c r="F9" s="380" t="str">
        <f t="shared" si="0"/>
        <v>2.1 Rastreabilidade2Grande</v>
      </c>
      <c r="G9" s="498" t="s">
        <v>841</v>
      </c>
      <c r="H9" s="383" t="s">
        <v>831</v>
      </c>
      <c r="I9" s="391" t="s">
        <v>765</v>
      </c>
      <c r="J9" s="374" t="str">
        <f t="shared" si="1"/>
        <v>Você faz/fará uso de subcontratados* em sua cadeia de suprimentos?Sim</v>
      </c>
      <c r="K9" s="389" t="s">
        <v>842</v>
      </c>
    </row>
    <row r="10" spans="1:11" ht="84.95" customHeight="1" x14ac:dyDescent="0.25">
      <c r="A10" s="387">
        <v>2</v>
      </c>
      <c r="B10" s="391" t="s">
        <v>835</v>
      </c>
      <c r="C10" s="393" t="s">
        <v>766</v>
      </c>
      <c r="D10" s="388"/>
      <c r="E10" s="498" t="s">
        <v>840</v>
      </c>
      <c r="F10" s="380" t="str">
        <f t="shared" si="0"/>
        <v>2.1 Rastreabilidade2Grande</v>
      </c>
      <c r="G10" s="498" t="s">
        <v>841</v>
      </c>
      <c r="H10" s="390" t="s">
        <v>829</v>
      </c>
      <c r="I10" s="537" t="s">
        <v>765</v>
      </c>
      <c r="J10" s="374" t="str">
        <f t="shared" si="1"/>
        <v>Você faz/fará uso de subcontratados* em sua cadeia de suprimentos?Não</v>
      </c>
      <c r="K10" s="389" t="s">
        <v>843</v>
      </c>
    </row>
    <row r="11" spans="1:11" ht="101.65" customHeight="1" x14ac:dyDescent="0.25">
      <c r="A11" s="387">
        <v>3</v>
      </c>
      <c r="B11" s="391" t="s">
        <v>835</v>
      </c>
      <c r="C11" s="353" t="s">
        <v>826</v>
      </c>
      <c r="D11" s="354"/>
      <c r="E11" s="498" t="s">
        <v>844</v>
      </c>
      <c r="F11" s="380" t="str">
        <f t="shared" si="0"/>
        <v>2.1 Rastreabilidade3Certificação em Grupo</v>
      </c>
      <c r="G11" s="380" t="s">
        <v>845</v>
      </c>
      <c r="H11" s="383" t="s">
        <v>831</v>
      </c>
      <c r="I11" s="498" t="s">
        <v>764</v>
      </c>
      <c r="J11" s="374" t="str">
        <f t="shared" si="1"/>
        <v>Você espera que os produtores tenham dificuldade em manter os registros (de rastreabilidade)?Sim</v>
      </c>
      <c r="K11" s="322" t="s">
        <v>846</v>
      </c>
    </row>
    <row r="12" spans="1:11" ht="76.5" x14ac:dyDescent="0.25">
      <c r="A12" s="387">
        <v>3</v>
      </c>
      <c r="B12" s="391" t="s">
        <v>835</v>
      </c>
      <c r="C12" s="216" t="s">
        <v>826</v>
      </c>
      <c r="D12" s="207"/>
      <c r="E12" s="498" t="s">
        <v>844</v>
      </c>
      <c r="F12" s="380" t="str">
        <f t="shared" si="0"/>
        <v>2.1 Rastreabilidade3Certificação em Grupo</v>
      </c>
      <c r="G12" s="380" t="s">
        <v>845</v>
      </c>
      <c r="H12" s="304" t="s">
        <v>829</v>
      </c>
      <c r="I12" s="523" t="s">
        <v>764</v>
      </c>
      <c r="J12" s="374" t="str">
        <f t="shared" si="1"/>
        <v>Você espera que os produtores tenham dificuldade em manter os registros (de rastreabilidade)?Não</v>
      </c>
      <c r="K12" s="323" t="s">
        <v>830</v>
      </c>
    </row>
    <row r="13" spans="1:11" ht="51.95" customHeight="1" x14ac:dyDescent="0.25">
      <c r="A13" s="387">
        <v>4</v>
      </c>
      <c r="B13" s="391" t="s">
        <v>835</v>
      </c>
      <c r="C13" s="216" t="s">
        <v>826</v>
      </c>
      <c r="D13" s="207"/>
      <c r="E13" s="498" t="s">
        <v>847</v>
      </c>
      <c r="F13" s="380" t="str">
        <f t="shared" si="0"/>
        <v>2.1 Rastreabilidade4Certificação em Grupo</v>
      </c>
      <c r="G13" s="380" t="s">
        <v>848</v>
      </c>
      <c r="H13" s="304" t="s">
        <v>831</v>
      </c>
      <c r="I13" s="523" t="s">
        <v>764</v>
      </c>
      <c r="J13" s="374" t="str">
        <f t="shared" si="1"/>
        <v>Você (a gerência) manipula/manipulará apenas produtos certificados Rainforest Alliance e/ou apenas comprará de produtores certificados Rainforest Alliance?Sim</v>
      </c>
      <c r="K13" s="323" t="s">
        <v>849</v>
      </c>
    </row>
    <row r="14" spans="1:11" ht="140.25" x14ac:dyDescent="0.25">
      <c r="A14" s="387">
        <v>4</v>
      </c>
      <c r="B14" s="391" t="s">
        <v>835</v>
      </c>
      <c r="C14" s="521" t="s">
        <v>826</v>
      </c>
      <c r="D14" s="386"/>
      <c r="E14" s="498" t="s">
        <v>847</v>
      </c>
      <c r="F14" s="380" t="str">
        <f t="shared" si="0"/>
        <v>2.1 Rastreabilidade4Certificação em Grupo</v>
      </c>
      <c r="G14" s="380" t="s">
        <v>848</v>
      </c>
      <c r="H14" s="383" t="s">
        <v>829</v>
      </c>
      <c r="I14" s="498" t="s">
        <v>764</v>
      </c>
      <c r="J14" s="374" t="str">
        <f t="shared" si="1"/>
        <v>Você (a gerência) manipula/manipulará apenas produtos certificados Rainforest Alliance e/ou apenas comprará de produtores certificados Rainforest Alliance?Não</v>
      </c>
      <c r="K14" s="322" t="s">
        <v>850</v>
      </c>
    </row>
    <row r="15" spans="1:11" ht="104.25" customHeight="1" x14ac:dyDescent="0.25">
      <c r="A15" s="387">
        <v>5</v>
      </c>
      <c r="B15" s="391" t="s">
        <v>835</v>
      </c>
      <c r="C15" s="353" t="s">
        <v>826</v>
      </c>
      <c r="D15" s="354"/>
      <c r="E15" s="498" t="s">
        <v>851</v>
      </c>
      <c r="F15" s="380" t="str">
        <f t="shared" si="0"/>
        <v>2.1 Rastreabilidade5Certificação em Grupo</v>
      </c>
      <c r="G15" s="498" t="s">
        <v>852</v>
      </c>
      <c r="H15" s="383" t="s">
        <v>831</v>
      </c>
      <c r="I15" s="498" t="s">
        <v>765</v>
      </c>
      <c r="J15" s="374" t="str">
        <f t="shared" si="1"/>
        <v>Os membros do grupo tem acesso à diferentes centros comerciais/compradores para seus produtos certificados?Sim</v>
      </c>
      <c r="K15" s="322" t="s">
        <v>853</v>
      </c>
    </row>
    <row r="16" spans="1:11" ht="89.25" x14ac:dyDescent="0.25">
      <c r="A16" s="387">
        <v>5</v>
      </c>
      <c r="B16" s="391" t="s">
        <v>835</v>
      </c>
      <c r="C16" s="216" t="s">
        <v>826</v>
      </c>
      <c r="D16" s="207"/>
      <c r="E16" s="498" t="s">
        <v>851</v>
      </c>
      <c r="F16" s="380" t="str">
        <f t="shared" si="0"/>
        <v>2.1 Rastreabilidade5Certificação em Grupo</v>
      </c>
      <c r="G16" s="498" t="s">
        <v>852</v>
      </c>
      <c r="H16" s="304" t="s">
        <v>829</v>
      </c>
      <c r="I16" s="523" t="s">
        <v>765</v>
      </c>
      <c r="J16" s="374" t="str">
        <f t="shared" si="1"/>
        <v>Os membros do grupo tem acesso à diferentes centros comerciais/compradores para seus produtos certificados?Não</v>
      </c>
      <c r="K16" s="323" t="s">
        <v>830</v>
      </c>
    </row>
    <row r="17" spans="1:11" ht="113.1" customHeight="1" x14ac:dyDescent="0.25">
      <c r="A17" s="387">
        <v>6</v>
      </c>
      <c r="B17" s="391" t="s">
        <v>835</v>
      </c>
      <c r="C17" s="353" t="s">
        <v>826</v>
      </c>
      <c r="D17" s="354"/>
      <c r="E17" s="498" t="s">
        <v>854</v>
      </c>
      <c r="F17" s="380" t="str">
        <f t="shared" si="0"/>
        <v>2.1 Rastreabilidade6Certificação em Grupo</v>
      </c>
      <c r="G17" s="498" t="s">
        <v>855</v>
      </c>
      <c r="H17" s="383" t="s">
        <v>831</v>
      </c>
      <c r="I17" s="498" t="s">
        <v>765</v>
      </c>
      <c r="J17" s="374" t="str">
        <f t="shared" si="1"/>
        <v>Os membros do grupo com frequência confiam em operadores de fazenda para gerenciar suas fazendas?Sim</v>
      </c>
      <c r="K17" s="322" t="s">
        <v>856</v>
      </c>
    </row>
    <row r="18" spans="1:11" ht="89.25" x14ac:dyDescent="0.25">
      <c r="A18" s="387">
        <v>6</v>
      </c>
      <c r="B18" s="391" t="s">
        <v>835</v>
      </c>
      <c r="C18" s="216" t="s">
        <v>826</v>
      </c>
      <c r="D18" s="207"/>
      <c r="E18" s="498" t="s">
        <v>854</v>
      </c>
      <c r="F18" s="380" t="str">
        <f t="shared" si="0"/>
        <v>2.1 Rastreabilidade6Certificação em Grupo</v>
      </c>
      <c r="G18" s="498" t="s">
        <v>855</v>
      </c>
      <c r="H18" s="304" t="s">
        <v>829</v>
      </c>
      <c r="I18" s="523" t="s">
        <v>765</v>
      </c>
      <c r="J18" s="374" t="str">
        <f t="shared" si="1"/>
        <v>Os membros do grupo com frequência confiam em operadores de fazenda para gerenciar suas fazendas?Não</v>
      </c>
      <c r="K18" s="323" t="s">
        <v>830</v>
      </c>
    </row>
    <row r="19" spans="1:11" ht="127.5" x14ac:dyDescent="0.25">
      <c r="A19" s="387">
        <v>7</v>
      </c>
      <c r="B19" s="391" t="s">
        <v>857</v>
      </c>
      <c r="C19" s="216" t="s">
        <v>826</v>
      </c>
      <c r="D19" s="207"/>
      <c r="E19" s="498" t="s">
        <v>858</v>
      </c>
      <c r="F19" s="380" t="str">
        <f t="shared" si="0"/>
        <v>Produtividade e lucratividade, se referem a: 2.1.2 Produtividade obtida; 1.3.6 Insumos e habilidades financeiras; 1.3.7 diversificação; 3.1 Custos de produção e rendimento digno.7Certificação em Grupo</v>
      </c>
      <c r="G19" s="498" t="s">
        <v>859</v>
      </c>
      <c r="H19" s="524" t="s">
        <v>831</v>
      </c>
      <c r="I19" s="523" t="s">
        <v>765</v>
      </c>
      <c r="J19" s="374" t="str">
        <f t="shared" si="1"/>
        <v>A média de produtividade do cultivo certificado dos membros do grupo está na média ou acima do nível de produtividade ideal na sua região?Sim</v>
      </c>
      <c r="K19" s="323" t="s">
        <v>830</v>
      </c>
    </row>
    <row r="20" spans="1:11" ht="127.5" x14ac:dyDescent="0.25">
      <c r="A20" s="387">
        <v>7</v>
      </c>
      <c r="B20" s="391" t="s">
        <v>857</v>
      </c>
      <c r="C20" s="353" t="s">
        <v>826</v>
      </c>
      <c r="D20" s="354"/>
      <c r="E20" s="498" t="s">
        <v>858</v>
      </c>
      <c r="F20" s="380" t="str">
        <f t="shared" si="0"/>
        <v>Produtividade e lucratividade, se referem a: 2.1.2 Produtividade obtida; 1.3.6 Insumos e habilidades financeiras; 1.3.7 diversificação; 3.1 Custos de produção e rendimento digno.7Certificação em Grupo</v>
      </c>
      <c r="G20" s="498" t="s">
        <v>859</v>
      </c>
      <c r="H20" s="498" t="s">
        <v>860</v>
      </c>
      <c r="I20" s="391" t="s">
        <v>765</v>
      </c>
      <c r="J20" s="374" t="str">
        <f t="shared" si="1"/>
        <v>A média de produtividade do cultivo certificado dos membros do grupo está na média ou acima do nível de produtividade ideal na sua região?Não/não sei.</v>
      </c>
      <c r="K20" s="389" t="s">
        <v>861</v>
      </c>
    </row>
    <row r="21" spans="1:11" ht="127.5" x14ac:dyDescent="0.25">
      <c r="A21" s="403">
        <v>8</v>
      </c>
      <c r="B21" s="391" t="s">
        <v>857</v>
      </c>
      <c r="C21" s="216" t="s">
        <v>826</v>
      </c>
      <c r="D21" s="207"/>
      <c r="E21" s="180" t="s">
        <v>862</v>
      </c>
      <c r="F21" s="380" t="str">
        <f t="shared" si="0"/>
        <v>Produtividade e lucratividade, se referem a: 2.1.2 Produtividade obtida; 1.3.6 Insumos e habilidades financeiras; 1.3.7 diversificação; 3.1 Custos de produção e rendimento digno.8Certificação em Grupo</v>
      </c>
      <c r="G21" s="380" t="s">
        <v>863</v>
      </c>
      <c r="H21" s="524" t="s">
        <v>831</v>
      </c>
      <c r="I21" s="523" t="s">
        <v>765</v>
      </c>
      <c r="J21" s="374" t="str">
        <f t="shared" si="1"/>
        <v>Todos os membros do grupo tem acesso à financiamento, insumos agrícolas e conhecimento adequado para otimizar a produtividade?Sim</v>
      </c>
      <c r="K21" s="323" t="s">
        <v>830</v>
      </c>
    </row>
    <row r="22" spans="1:11" ht="103.9" customHeight="1" x14ac:dyDescent="0.25">
      <c r="A22" s="403">
        <v>8</v>
      </c>
      <c r="B22" s="391" t="s">
        <v>857</v>
      </c>
      <c r="C22" s="353" t="s">
        <v>826</v>
      </c>
      <c r="D22" s="386"/>
      <c r="E22" s="498" t="s">
        <v>862</v>
      </c>
      <c r="F22" s="380" t="str">
        <f t="shared" si="0"/>
        <v>Produtividade e lucratividade, se referem a: 2.1.2 Produtividade obtida; 1.3.6 Insumos e habilidades financeiras; 1.3.7 diversificação; 3.1 Custos de produção e rendimento digno.8Certificação em Grupo</v>
      </c>
      <c r="G22" s="380" t="s">
        <v>863</v>
      </c>
      <c r="H22" s="498" t="s">
        <v>860</v>
      </c>
      <c r="I22" s="498" t="s">
        <v>765</v>
      </c>
      <c r="J22" s="374" t="str">
        <f t="shared" si="1"/>
        <v>Todos os membros do grupo tem acesso à financiamento, insumos agrícolas e conhecimento adequado para otimizar a produtividade?Não/não sei.</v>
      </c>
      <c r="K22" s="322" t="s">
        <v>864</v>
      </c>
    </row>
    <row r="23" spans="1:11" ht="127.5" x14ac:dyDescent="0.25">
      <c r="A23" s="403">
        <v>9</v>
      </c>
      <c r="B23" s="391" t="s">
        <v>857</v>
      </c>
      <c r="C23" s="216" t="s">
        <v>826</v>
      </c>
      <c r="D23" s="207"/>
      <c r="E23" s="498" t="s">
        <v>865</v>
      </c>
      <c r="F23" s="380" t="str">
        <f t="shared" si="0"/>
        <v>Produtividade e lucratividade, se referem a: 2.1.2 Produtividade obtida; 1.3.6 Insumos e habilidades financeiras; 1.3.7 diversificação; 3.1 Custos de produção e rendimento digno.9Certificação em Grupo</v>
      </c>
      <c r="G23" s="498" t="s">
        <v>866</v>
      </c>
      <c r="H23" s="524" t="s">
        <v>831</v>
      </c>
      <c r="I23" s="523" t="s">
        <v>765</v>
      </c>
      <c r="J23" s="374" t="str">
        <f t="shared" si="1"/>
        <v>Todos membros do grupo ganham um rendimento digno com a produção do cultivo certificado?Sim</v>
      </c>
      <c r="K23" s="323" t="s">
        <v>830</v>
      </c>
    </row>
    <row r="24" spans="1:11" ht="196.5" customHeight="1" x14ac:dyDescent="0.25">
      <c r="A24" s="403">
        <v>9</v>
      </c>
      <c r="B24" s="391" t="s">
        <v>857</v>
      </c>
      <c r="C24" s="353" t="s">
        <v>826</v>
      </c>
      <c r="D24" s="354"/>
      <c r="E24" s="498" t="s">
        <v>865</v>
      </c>
      <c r="F24" s="380" t="str">
        <f t="shared" si="0"/>
        <v>Produtividade e lucratividade, se referem a: 2.1.2 Produtividade obtida; 1.3.6 Insumos e habilidades financeiras; 1.3.7 diversificação; 3.1 Custos de produção e rendimento digno.9Certificação em Grupo</v>
      </c>
      <c r="G24" s="498" t="s">
        <v>866</v>
      </c>
      <c r="H24" s="498" t="s">
        <v>860</v>
      </c>
      <c r="I24" s="519" t="s">
        <v>765</v>
      </c>
      <c r="J24" s="374" t="str">
        <f t="shared" si="1"/>
        <v>Todos membros do grupo ganham um rendimento digno com a produção do cultivo certificado?Não/não sei.</v>
      </c>
      <c r="K24" s="324" t="s">
        <v>867</v>
      </c>
    </row>
    <row r="25" spans="1:11" ht="15.75" x14ac:dyDescent="0.25">
      <c r="A25" s="359"/>
      <c r="B25" s="305" t="s">
        <v>868</v>
      </c>
      <c r="C25" s="530"/>
      <c r="D25" s="301"/>
      <c r="E25" s="299"/>
      <c r="F25" s="380" t="str">
        <f t="shared" si="0"/>
        <v>Práticas Agrícolas</v>
      </c>
      <c r="G25" s="299"/>
      <c r="H25" s="303" t="s">
        <v>829</v>
      </c>
      <c r="I25" s="531"/>
      <c r="J25" s="374" t="str">
        <f t="shared" si="1"/>
        <v>Não</v>
      </c>
      <c r="K25" s="319"/>
    </row>
    <row r="26" spans="1:11" ht="217.5" customHeight="1" x14ac:dyDescent="0.25">
      <c r="A26" s="387">
        <v>10</v>
      </c>
      <c r="B26" s="327" t="s">
        <v>869</v>
      </c>
      <c r="C26" s="393" t="s">
        <v>826</v>
      </c>
      <c r="D26" s="354" t="s">
        <v>870</v>
      </c>
      <c r="E26" s="380" t="s">
        <v>871</v>
      </c>
      <c r="F26" s="380" t="str">
        <f t="shared" si="0"/>
        <v>4.6 Gestão de Agroquímicos10Certificação em Grupo</v>
      </c>
      <c r="G26" s="518" t="s">
        <v>872</v>
      </c>
      <c r="H26" s="304" t="s">
        <v>831</v>
      </c>
      <c r="I26" s="498" t="s">
        <v>764</v>
      </c>
      <c r="J26" s="374" t="str">
        <f t="shared" si="1"/>
        <v>Revisar a Lista de Agroquímicos Proibidos da Rainforest Alliance:
É uma prática comum na região usar um ou mais agroquímicos da Lista de Agroquímicos Proibidos pela Rainforest Alliance na fazenda?Sim</v>
      </c>
      <c r="K26" s="390" t="s">
        <v>873</v>
      </c>
    </row>
    <row r="27" spans="1:11" ht="116.25" customHeight="1" x14ac:dyDescent="0.25">
      <c r="A27" s="387">
        <v>10</v>
      </c>
      <c r="B27" s="327" t="s">
        <v>869</v>
      </c>
      <c r="C27" s="532" t="s">
        <v>826</v>
      </c>
      <c r="D27" s="207" t="s">
        <v>870</v>
      </c>
      <c r="E27" s="380" t="s">
        <v>871</v>
      </c>
      <c r="F27" s="380" t="str">
        <f t="shared" si="0"/>
        <v>4.6 Gestão de Agroquímicos10Certificação em Grupo</v>
      </c>
      <c r="G27" s="518" t="s">
        <v>872</v>
      </c>
      <c r="H27" s="303" t="s">
        <v>829</v>
      </c>
      <c r="I27" s="523" t="s">
        <v>764</v>
      </c>
      <c r="J27" s="374" t="str">
        <f t="shared" si="1"/>
        <v>Revisar a Lista de Agroquímicos Proibidos da Rainforest Alliance:
É uma prática comum na região usar um ou mais agroquímicos da Lista de Agroquímicos Proibidos pela Rainforest Alliance na fazenda?Não</v>
      </c>
      <c r="K27" s="323" t="s">
        <v>830</v>
      </c>
    </row>
    <row r="28" spans="1:11" ht="172.9" customHeight="1" x14ac:dyDescent="0.25">
      <c r="A28" s="387">
        <v>10</v>
      </c>
      <c r="B28" s="327" t="s">
        <v>869</v>
      </c>
      <c r="C28" s="393" t="s">
        <v>766</v>
      </c>
      <c r="D28" s="354" t="s">
        <v>870</v>
      </c>
      <c r="E28" s="380" t="s">
        <v>871</v>
      </c>
      <c r="F28" s="380" t="str">
        <f t="shared" si="0"/>
        <v>4.6 Gestão de Agroquímicos10Grande</v>
      </c>
      <c r="G28" s="518" t="s">
        <v>874</v>
      </c>
      <c r="H28" s="304" t="s">
        <v>831</v>
      </c>
      <c r="I28" s="498" t="s">
        <v>764</v>
      </c>
      <c r="J28" s="374" t="str">
        <f t="shared" si="1"/>
        <v>Revisar a Lista de Agroquímicos Proibidos da Rainforest Alliance:
Você usa um ou mais agroquímicos da Lista de Agroquímicos Proibidos pela Rainforest Alliance na fazenda? Sim</v>
      </c>
      <c r="K28" s="390" t="s">
        <v>875</v>
      </c>
    </row>
    <row r="29" spans="1:11" ht="153" x14ac:dyDescent="0.25">
      <c r="A29" s="387">
        <v>10</v>
      </c>
      <c r="B29" s="327" t="s">
        <v>869</v>
      </c>
      <c r="C29" s="532" t="s">
        <v>766</v>
      </c>
      <c r="D29" s="207" t="s">
        <v>870</v>
      </c>
      <c r="E29" s="380" t="s">
        <v>871</v>
      </c>
      <c r="F29" s="380" t="str">
        <f t="shared" si="0"/>
        <v>4.6 Gestão de Agroquímicos10Grande</v>
      </c>
      <c r="G29" s="518" t="s">
        <v>874</v>
      </c>
      <c r="H29" s="383" t="s">
        <v>829</v>
      </c>
      <c r="I29" s="523" t="s">
        <v>765</v>
      </c>
      <c r="J29" s="374" t="str">
        <f t="shared" si="1"/>
        <v>Revisar a Lista de Agroquímicos Proibidos da Rainforest Alliance:
Você usa um ou mais agroquímicos da Lista de Agroquímicos Proibidos pela Rainforest Alliance na fazenda? Não</v>
      </c>
      <c r="K29" s="323" t="s">
        <v>830</v>
      </c>
    </row>
    <row r="30" spans="1:11" ht="127.5" x14ac:dyDescent="0.25">
      <c r="A30" s="421">
        <v>11</v>
      </c>
      <c r="B30" s="327" t="s">
        <v>869</v>
      </c>
      <c r="C30" s="538" t="s">
        <v>826</v>
      </c>
      <c r="D30" s="207" t="s">
        <v>870</v>
      </c>
      <c r="E30" s="380" t="s">
        <v>876</v>
      </c>
      <c r="F30" s="380" t="str">
        <f t="shared" si="0"/>
        <v>4.6 Gestão de Agroquímicos11Certificação em Grupo</v>
      </c>
      <c r="G30" s="498" t="s">
        <v>877</v>
      </c>
      <c r="H30" s="304" t="s">
        <v>831</v>
      </c>
      <c r="I30" s="523" t="s">
        <v>764</v>
      </c>
      <c r="J30" s="374" t="str">
        <f t="shared" si="1"/>
        <v>É uma prática comum que os produtores primeiramente tentem métodos de controle biológico, físico e não-químico (MIP) para o controle de pragas antes do uso de agroquímicos?Sim</v>
      </c>
      <c r="K30" s="323" t="s">
        <v>830</v>
      </c>
    </row>
    <row r="31" spans="1:11" ht="152.44999999999999" customHeight="1" x14ac:dyDescent="0.25">
      <c r="A31" s="361">
        <v>11</v>
      </c>
      <c r="B31" s="327" t="s">
        <v>869</v>
      </c>
      <c r="C31" s="393" t="s">
        <v>826</v>
      </c>
      <c r="D31" s="354" t="s">
        <v>870</v>
      </c>
      <c r="E31" s="380" t="s">
        <v>876</v>
      </c>
      <c r="F31" s="380" t="str">
        <f>_xlfn.CONCAT(B31,A31,C31)</f>
        <v>4.6 Gestão de Agroquímicos11Certificação em Grupo</v>
      </c>
      <c r="G31" s="498" t="s">
        <v>877</v>
      </c>
      <c r="H31" s="304" t="s">
        <v>829</v>
      </c>
      <c r="I31" s="498" t="s">
        <v>764</v>
      </c>
      <c r="J31" s="374" t="str">
        <f t="shared" si="1"/>
        <v>É uma prática comum que os produtores primeiramente tentem métodos de controle biológico, físico e não-químico (MIP) para o controle de pragas antes do uso de agroquímicos?Não</v>
      </c>
      <c r="K31" s="325" t="s">
        <v>878</v>
      </c>
    </row>
    <row r="32" spans="1:11" ht="45.4" customHeight="1" x14ac:dyDescent="0.25">
      <c r="A32" s="361">
        <v>12</v>
      </c>
      <c r="B32" s="327" t="s">
        <v>869</v>
      </c>
      <c r="C32" s="538" t="s">
        <v>826</v>
      </c>
      <c r="D32" s="207" t="s">
        <v>870</v>
      </c>
      <c r="E32" s="303" t="s">
        <v>879</v>
      </c>
      <c r="F32" s="380" t="str">
        <f t="shared" si="0"/>
        <v>4.6 Gestão de Agroquímicos12Certificação em Grupo</v>
      </c>
      <c r="G32" s="498" t="s">
        <v>880</v>
      </c>
      <c r="H32" s="383" t="s">
        <v>831</v>
      </c>
      <c r="I32" s="523" t="s">
        <v>764</v>
      </c>
      <c r="J32" s="374" t="str">
        <f t="shared" si="1"/>
        <v>É uma prática comum que os membros do grupo e/ou seus trabalhadores utilizem Equipamento de Proteção Individual (EPI) para aplicação de agroquímicos? Sim</v>
      </c>
      <c r="K32" s="323" t="s">
        <v>830</v>
      </c>
    </row>
    <row r="33" spans="1:12" ht="168.95" customHeight="1" x14ac:dyDescent="0.25">
      <c r="A33" s="361">
        <v>12</v>
      </c>
      <c r="B33" s="327" t="s">
        <v>869</v>
      </c>
      <c r="C33" s="393" t="s">
        <v>826</v>
      </c>
      <c r="D33" s="354" t="s">
        <v>870</v>
      </c>
      <c r="E33" s="380" t="s">
        <v>879</v>
      </c>
      <c r="F33" s="380" t="str">
        <f t="shared" si="0"/>
        <v>4.6 Gestão de Agroquímicos12Certificação em Grupo</v>
      </c>
      <c r="G33" s="498" t="s">
        <v>880</v>
      </c>
      <c r="H33" s="383" t="s">
        <v>829</v>
      </c>
      <c r="I33" s="498" t="s">
        <v>764</v>
      </c>
      <c r="J33" s="374" t="str">
        <f t="shared" si="1"/>
        <v>É uma prática comum que os membros do grupo e/ou seus trabalhadores utilizem Equipamento de Proteção Individual (EPI) para aplicação de agroquímicos? Não</v>
      </c>
      <c r="K33" s="390" t="s">
        <v>881</v>
      </c>
    </row>
    <row r="34" spans="1:12" ht="51" customHeight="1" x14ac:dyDescent="0.25">
      <c r="A34" s="361">
        <v>12</v>
      </c>
      <c r="B34" s="327" t="s">
        <v>869</v>
      </c>
      <c r="C34" s="538" t="s">
        <v>766</v>
      </c>
      <c r="D34" s="207" t="s">
        <v>870</v>
      </c>
      <c r="E34" s="303" t="s">
        <v>879</v>
      </c>
      <c r="F34" s="380" t="str">
        <f t="shared" si="0"/>
        <v>4.6 Gestão de Agroquímicos12Grande</v>
      </c>
      <c r="G34" s="498" t="s">
        <v>882</v>
      </c>
      <c r="H34" s="304" t="s">
        <v>831</v>
      </c>
      <c r="I34" s="539" t="s">
        <v>764</v>
      </c>
      <c r="J34" s="374" t="str">
        <f t="shared" si="1"/>
        <v>Todos os trabalhadores que aplicam agroquímicos estão utilizando os Equipamentos de Proteção Individual (EPI) corretos e em todos os momentos em que estão aplicando agroquímicos?Sim</v>
      </c>
      <c r="K34" s="323" t="s">
        <v>830</v>
      </c>
    </row>
    <row r="35" spans="1:12" ht="218.25" customHeight="1" x14ac:dyDescent="0.25">
      <c r="A35" s="361">
        <v>12</v>
      </c>
      <c r="B35" s="327" t="s">
        <v>869</v>
      </c>
      <c r="C35" s="393" t="s">
        <v>766</v>
      </c>
      <c r="D35" s="354" t="s">
        <v>870</v>
      </c>
      <c r="E35" s="380" t="s">
        <v>879</v>
      </c>
      <c r="F35" s="380" t="str">
        <f t="shared" si="0"/>
        <v>4.6 Gestão de Agroquímicos12Grande</v>
      </c>
      <c r="G35" s="498" t="s">
        <v>882</v>
      </c>
      <c r="H35" s="383" t="s">
        <v>829</v>
      </c>
      <c r="I35" s="540" t="s">
        <v>764</v>
      </c>
      <c r="J35" s="374" t="str">
        <f t="shared" si="1"/>
        <v>Todos os trabalhadores que aplicam agroquímicos estão utilizando os Equipamentos de Proteção Individual (EPI) corretos e em todos os momentos em que estão aplicando agroquímicos?Não</v>
      </c>
      <c r="K35" s="390" t="s">
        <v>883</v>
      </c>
    </row>
    <row r="36" spans="1:12" ht="38.25" customHeight="1" x14ac:dyDescent="0.25">
      <c r="A36" s="403">
        <v>13</v>
      </c>
      <c r="B36" s="327" t="s">
        <v>884</v>
      </c>
      <c r="C36" s="532" t="s">
        <v>765</v>
      </c>
      <c r="D36" s="306"/>
      <c r="E36" s="303" t="s">
        <v>885</v>
      </c>
      <c r="F36" s="380" t="str">
        <f t="shared" si="0"/>
        <v>4.4 Fertilidade E Conservação Do Solo13Todos</v>
      </c>
      <c r="G36" s="380" t="s">
        <v>886</v>
      </c>
      <c r="H36" s="304" t="s">
        <v>831</v>
      </c>
      <c r="I36" s="541" t="s">
        <v>765</v>
      </c>
      <c r="J36" s="374" t="str">
        <f t="shared" si="1"/>
        <v>Há alguma área com declive mais íngreme do que 1 m de elevação ao longo de 3 m em uma área &gt; 0,1 ha?Sim</v>
      </c>
      <c r="K36" s="321" t="s">
        <v>887</v>
      </c>
    </row>
    <row r="37" spans="1:12" ht="76.5" x14ac:dyDescent="0.25">
      <c r="A37" s="542">
        <v>13</v>
      </c>
      <c r="B37" s="327" t="s">
        <v>884</v>
      </c>
      <c r="C37" s="532" t="s">
        <v>765</v>
      </c>
      <c r="D37" s="306"/>
      <c r="E37" s="303" t="s">
        <v>885</v>
      </c>
      <c r="F37" s="380" t="str">
        <f t="shared" si="0"/>
        <v>4.4 Fertilidade E Conservação Do Solo13Todos</v>
      </c>
      <c r="G37" s="380" t="s">
        <v>886</v>
      </c>
      <c r="H37" s="524" t="s">
        <v>829</v>
      </c>
      <c r="I37" s="541" t="s">
        <v>765</v>
      </c>
      <c r="J37" s="374" t="str">
        <f t="shared" si="1"/>
        <v>Há alguma área com declive mais íngreme do que 1 m de elevação ao longo de 3 m em uma área &gt; 0,1 ha?Não</v>
      </c>
      <c r="K37" s="321" t="s">
        <v>888</v>
      </c>
    </row>
    <row r="38" spans="1:12" ht="38.25" customHeight="1" x14ac:dyDescent="0.25">
      <c r="A38" s="403">
        <v>14</v>
      </c>
      <c r="B38" s="327" t="s">
        <v>884</v>
      </c>
      <c r="C38" s="307" t="s">
        <v>765</v>
      </c>
      <c r="D38" s="306"/>
      <c r="E38" s="303" t="s">
        <v>889</v>
      </c>
      <c r="F38" s="380" t="str">
        <f t="shared" si="0"/>
        <v>4.4 Fertilidade E Conservação Do Solo14Todos</v>
      </c>
      <c r="G38" s="380" t="s">
        <v>890</v>
      </c>
      <c r="H38" s="498" t="s">
        <v>831</v>
      </c>
      <c r="I38" s="541" t="s">
        <v>765</v>
      </c>
      <c r="J38" s="374" t="str">
        <f t="shared" si="1"/>
        <v>Há áreas dentro da fazenda/fazendas dos membros de grupo com longos períodos de água parada após chuvas?Sim</v>
      </c>
      <c r="K38" s="321" t="s">
        <v>891</v>
      </c>
    </row>
    <row r="39" spans="1:12" ht="89.25" x14ac:dyDescent="0.25">
      <c r="A39" s="403">
        <v>14</v>
      </c>
      <c r="B39" s="327" t="s">
        <v>884</v>
      </c>
      <c r="C39" s="307" t="s">
        <v>765</v>
      </c>
      <c r="D39" s="306"/>
      <c r="E39" s="303" t="s">
        <v>889</v>
      </c>
      <c r="F39" s="380" t="str">
        <f t="shared" si="0"/>
        <v>4.4 Fertilidade E Conservação Do Solo14Todos</v>
      </c>
      <c r="G39" s="380" t="s">
        <v>890</v>
      </c>
      <c r="H39" s="498" t="s">
        <v>860</v>
      </c>
      <c r="I39" s="541" t="s">
        <v>765</v>
      </c>
      <c r="J39" s="374" t="str">
        <f t="shared" si="1"/>
        <v>Há áreas dentro da fazenda/fazendas dos membros de grupo com longos períodos de água parada após chuvas?Não/não sei.</v>
      </c>
      <c r="K39" s="320" t="s">
        <v>830</v>
      </c>
    </row>
    <row r="40" spans="1:12" ht="51" x14ac:dyDescent="0.25">
      <c r="A40" s="403">
        <v>15</v>
      </c>
      <c r="B40" s="327" t="s">
        <v>884</v>
      </c>
      <c r="C40" s="393" t="s">
        <v>765</v>
      </c>
      <c r="D40" s="388"/>
      <c r="E40" s="380" t="s">
        <v>889</v>
      </c>
      <c r="F40" s="380" t="str">
        <f t="shared" si="0"/>
        <v>4.4 Fertilidade E Conservação Do Solo15Todos</v>
      </c>
      <c r="G40" s="380" t="s">
        <v>892</v>
      </c>
      <c r="H40" s="498" t="s">
        <v>831</v>
      </c>
      <c r="I40" s="383" t="s">
        <v>765</v>
      </c>
      <c r="J40" s="374" t="str">
        <f t="shared" si="1"/>
        <v>Água subterrânea alta é um problema em algumas áreas?Sim</v>
      </c>
      <c r="K40" s="327" t="s">
        <v>893</v>
      </c>
    </row>
    <row r="41" spans="1:12" ht="51" x14ac:dyDescent="0.25">
      <c r="A41" s="388">
        <v>15</v>
      </c>
      <c r="B41" s="327" t="s">
        <v>884</v>
      </c>
      <c r="C41" s="307" t="s">
        <v>765</v>
      </c>
      <c r="D41" s="306"/>
      <c r="E41" s="303" t="s">
        <v>889</v>
      </c>
      <c r="F41" s="380" t="str">
        <f t="shared" si="0"/>
        <v>4.4 Fertilidade E Conservação Do Solo15Todos</v>
      </c>
      <c r="G41" s="380" t="s">
        <v>892</v>
      </c>
      <c r="H41" s="524" t="s">
        <v>829</v>
      </c>
      <c r="I41" s="541" t="s">
        <v>765</v>
      </c>
      <c r="J41" s="374" t="str">
        <f t="shared" si="1"/>
        <v>Água subterrânea alta é um problema em algumas áreas?Não</v>
      </c>
      <c r="K41" s="320" t="s">
        <v>830</v>
      </c>
    </row>
    <row r="42" spans="1:12" ht="127.5" x14ac:dyDescent="0.25">
      <c r="A42" s="388">
        <v>16</v>
      </c>
      <c r="B42" s="327" t="s">
        <v>884</v>
      </c>
      <c r="C42" s="393" t="s">
        <v>765</v>
      </c>
      <c r="D42" s="388"/>
      <c r="E42" s="380" t="s">
        <v>894</v>
      </c>
      <c r="F42" s="380" t="str">
        <f t="shared" si="0"/>
        <v>4.4 Fertilidade E Conservação Do Solo16Todos</v>
      </c>
      <c r="G42" s="380" t="s">
        <v>895</v>
      </c>
      <c r="H42" s="498" t="s">
        <v>831</v>
      </c>
      <c r="I42" s="383" t="s">
        <v>765</v>
      </c>
      <c r="J42" s="374" t="str">
        <f t="shared" si="1"/>
        <v>Secas são (ou estão se tornando) um fator limitante para a produção do cultivo?Sim</v>
      </c>
      <c r="K42" s="327" t="s">
        <v>896</v>
      </c>
    </row>
    <row r="43" spans="1:12" ht="63.75" x14ac:dyDescent="0.25">
      <c r="A43" s="388">
        <v>16</v>
      </c>
      <c r="B43" s="327" t="s">
        <v>884</v>
      </c>
      <c r="C43" s="307" t="s">
        <v>765</v>
      </c>
      <c r="D43" s="306"/>
      <c r="E43" s="303" t="s">
        <v>894</v>
      </c>
      <c r="F43" s="380" t="str">
        <f t="shared" si="0"/>
        <v>4.4 Fertilidade E Conservação Do Solo16Todos</v>
      </c>
      <c r="G43" s="380" t="s">
        <v>895</v>
      </c>
      <c r="H43" s="303" t="s">
        <v>829</v>
      </c>
      <c r="I43" s="541" t="s">
        <v>765</v>
      </c>
      <c r="J43" s="374" t="str">
        <f t="shared" si="1"/>
        <v>Secas são (ou estão se tornando) um fator limitante para a produção do cultivo?Não</v>
      </c>
      <c r="K43" s="328" t="s">
        <v>897</v>
      </c>
    </row>
    <row r="44" spans="1:12" ht="15.75" x14ac:dyDescent="0.25">
      <c r="A44" s="359"/>
      <c r="B44" s="300" t="s">
        <v>898</v>
      </c>
      <c r="C44" s="530"/>
      <c r="D44" s="301"/>
      <c r="E44" s="299"/>
      <c r="F44" s="380" t="str">
        <f t="shared" si="0"/>
        <v>Condições de Trabalho</v>
      </c>
      <c r="G44" s="531"/>
      <c r="H44" s="304"/>
      <c r="I44" s="299"/>
      <c r="J44" s="374"/>
      <c r="K44" s="319"/>
    </row>
    <row r="45" spans="1:12" ht="114.75" x14ac:dyDescent="0.25">
      <c r="A45" s="354">
        <v>17</v>
      </c>
      <c r="B45" s="390" t="s">
        <v>899</v>
      </c>
      <c r="C45" s="543" t="s">
        <v>765</v>
      </c>
      <c r="D45" s="308"/>
      <c r="E45" s="304" t="s">
        <v>900</v>
      </c>
      <c r="F45" s="380" t="str">
        <f t="shared" si="0"/>
        <v>1.5 Mecanismo de Queixa17Todos</v>
      </c>
      <c r="G45" s="540" t="s">
        <v>901</v>
      </c>
      <c r="H45" s="303" t="s">
        <v>831</v>
      </c>
      <c r="I45" s="541" t="s">
        <v>765</v>
      </c>
      <c r="J45" s="374" t="str">
        <f t="shared" si="1"/>
        <v>Informações sobre o mecanismo de queixa e o comitê de Avaliar e Abordar estão visíveis e acessíveis a todos os indivíduos, trabalhadores, comunidade e/ou sociedade civil?Sim</v>
      </c>
      <c r="K45" s="321" t="s">
        <v>902</v>
      </c>
    </row>
    <row r="46" spans="1:12" ht="114.75" x14ac:dyDescent="0.25">
      <c r="A46" s="354">
        <v>17</v>
      </c>
      <c r="B46" s="390" t="s">
        <v>899</v>
      </c>
      <c r="C46" s="543" t="s">
        <v>765</v>
      </c>
      <c r="D46" s="308"/>
      <c r="E46" s="304" t="s">
        <v>903</v>
      </c>
      <c r="F46" s="380" t="str">
        <f t="shared" si="0"/>
        <v>1.5 Mecanismo de Queixa17Todos</v>
      </c>
      <c r="G46" s="540" t="s">
        <v>901</v>
      </c>
      <c r="H46" s="304" t="s">
        <v>829</v>
      </c>
      <c r="I46" s="541" t="s">
        <v>765</v>
      </c>
      <c r="J46" s="374" t="str">
        <f t="shared" si="1"/>
        <v>Informações sobre o mecanismo de queixa e o comitê de Avaliar e Abordar estão visíveis e acessíveis a todos os indivíduos, trabalhadores, comunidade e/ou sociedade civil?Não</v>
      </c>
      <c r="K46" s="321" t="s">
        <v>904</v>
      </c>
    </row>
    <row r="47" spans="1:12" ht="180" x14ac:dyDescent="0.25">
      <c r="A47" s="354">
        <v>18</v>
      </c>
      <c r="B47" s="390" t="s">
        <v>905</v>
      </c>
      <c r="C47" s="543" t="s">
        <v>765</v>
      </c>
      <c r="D47" s="308"/>
      <c r="E47" s="304" t="s">
        <v>906</v>
      </c>
      <c r="F47" s="380" t="str">
        <f t="shared" si="0"/>
        <v>5.1 Avaliar e Abordar18Todos</v>
      </c>
      <c r="G47" s="383" t="s">
        <v>1099</v>
      </c>
      <c r="H47" s="303" t="s">
        <v>831</v>
      </c>
      <c r="I47" s="541" t="s">
        <v>765</v>
      </c>
      <c r="J47" s="374" t="str">
        <f>_xlfn.CONCAT(G47,H47)</f>
        <v>Existem quaisquer das seguintes populações na fazenda ou grupo ou em suas proximidades: Trabalhadores migrantes; minorias étnicas específicas; povos indígenas; pessoas que não falam o idioma dominante no país e região?Sim</v>
      </c>
      <c r="K47" s="321" t="s">
        <v>908</v>
      </c>
      <c r="L47" s="509" t="s">
        <v>907</v>
      </c>
    </row>
    <row r="48" spans="1:12" ht="191.25" customHeight="1" x14ac:dyDescent="0.25">
      <c r="A48" s="354">
        <v>18</v>
      </c>
      <c r="B48" s="390" t="s">
        <v>905</v>
      </c>
      <c r="C48" s="543" t="s">
        <v>765</v>
      </c>
      <c r="D48" s="308"/>
      <c r="E48" s="304" t="s">
        <v>906</v>
      </c>
      <c r="F48" s="380" t="str">
        <f t="shared" si="0"/>
        <v>5.1 Avaliar e Abordar18Todos</v>
      </c>
      <c r="G48" s="383" t="s">
        <v>1099</v>
      </c>
      <c r="H48" s="303" t="s">
        <v>829</v>
      </c>
      <c r="I48" s="541" t="s">
        <v>765</v>
      </c>
      <c r="J48" s="374" t="str">
        <f>_xlfn.CONCAT(G48,H48)</f>
        <v>Existem quaisquer das seguintes populações na fazenda ou grupo ou em suas proximidades: Trabalhadores migrantes; minorias étnicas específicas; povos indígenas; pessoas que não falam o idioma dominante no país e região?Não</v>
      </c>
      <c r="K48" s="321" t="s">
        <v>830</v>
      </c>
    </row>
    <row r="49" spans="1:11" ht="76.5" x14ac:dyDescent="0.25">
      <c r="A49" s="354">
        <v>19</v>
      </c>
      <c r="B49" s="391" t="s">
        <v>905</v>
      </c>
      <c r="C49" s="353" t="s">
        <v>766</v>
      </c>
      <c r="D49" s="354"/>
      <c r="E49" s="304" t="s">
        <v>906</v>
      </c>
      <c r="F49" s="380" t="str">
        <f>_xlfn.CONCAT(B49,A49,C49)</f>
        <v>5.1 Avaliar e Abordar19Grande</v>
      </c>
      <c r="G49" s="544" t="s">
        <v>909</v>
      </c>
      <c r="H49" s="383" t="s">
        <v>831</v>
      </c>
      <c r="I49" s="539" t="s">
        <v>765</v>
      </c>
      <c r="J49" s="374" t="str">
        <f t="shared" si="1"/>
        <v>Os procedimentos de contratação seguem regras e regulações para prevenir práticas discriminatórias?Sim</v>
      </c>
      <c r="K49" s="320" t="s">
        <v>830</v>
      </c>
    </row>
    <row r="50" spans="1:11" ht="89.25" x14ac:dyDescent="0.25">
      <c r="A50" s="354">
        <v>19</v>
      </c>
      <c r="B50" s="391" t="s">
        <v>905</v>
      </c>
      <c r="C50" s="353" t="s">
        <v>766</v>
      </c>
      <c r="D50" s="356"/>
      <c r="E50" s="304" t="s">
        <v>906</v>
      </c>
      <c r="F50" s="380" t="str">
        <f t="shared" si="0"/>
        <v>5.1 Avaliar e Abordar19Grande</v>
      </c>
      <c r="G50" s="544" t="s">
        <v>909</v>
      </c>
      <c r="H50" s="390" t="s">
        <v>829</v>
      </c>
      <c r="I50" s="539" t="s">
        <v>765</v>
      </c>
      <c r="J50" s="374" t="str">
        <f t="shared" si="1"/>
        <v>Os procedimentos de contratação seguem regras e regulações para prevenir práticas discriminatórias?Não</v>
      </c>
      <c r="K50" s="321" t="s">
        <v>910</v>
      </c>
    </row>
    <row r="51" spans="1:11" ht="89.25" x14ac:dyDescent="0.25">
      <c r="A51" s="354">
        <v>20</v>
      </c>
      <c r="B51" s="391" t="s">
        <v>905</v>
      </c>
      <c r="C51" s="309" t="s">
        <v>765</v>
      </c>
      <c r="D51" s="207"/>
      <c r="E51" s="498" t="s">
        <v>911</v>
      </c>
      <c r="F51" s="380" t="str">
        <f t="shared" si="0"/>
        <v>5.1 Avaliar e Abordar20Todos</v>
      </c>
      <c r="G51" s="498" t="s">
        <v>912</v>
      </c>
      <c r="H51" s="383" t="s">
        <v>831</v>
      </c>
      <c r="I51" s="539" t="s">
        <v>765</v>
      </c>
      <c r="J51" s="374" t="str">
        <f t="shared" si="1"/>
        <v>A gerência está regularmente tomando ações direcionadas para prevenir violência e assédio (incluindo assédio sexual)? Sim</v>
      </c>
      <c r="K51" s="320" t="s">
        <v>830</v>
      </c>
    </row>
    <row r="52" spans="1:11" ht="153" x14ac:dyDescent="0.25">
      <c r="A52" s="354">
        <v>20</v>
      </c>
      <c r="B52" s="391" t="s">
        <v>905</v>
      </c>
      <c r="C52" s="362" t="s">
        <v>765</v>
      </c>
      <c r="D52" s="354"/>
      <c r="E52" s="498" t="s">
        <v>911</v>
      </c>
      <c r="F52" s="380" t="str">
        <f t="shared" si="0"/>
        <v>5.1 Avaliar e Abordar20Todos</v>
      </c>
      <c r="G52" s="519" t="s">
        <v>912</v>
      </c>
      <c r="H52" s="304" t="s">
        <v>829</v>
      </c>
      <c r="I52" s="540" t="s">
        <v>765</v>
      </c>
      <c r="J52" s="374" t="str">
        <f t="shared" si="1"/>
        <v>A gerência está regularmente tomando ações direcionadas para prevenir violência e assédio (incluindo assédio sexual)? Não</v>
      </c>
      <c r="K52" s="404" t="s">
        <v>913</v>
      </c>
    </row>
    <row r="53" spans="1:11" ht="127.5" x14ac:dyDescent="0.25">
      <c r="A53" s="354">
        <v>21</v>
      </c>
      <c r="B53" s="391" t="s">
        <v>905</v>
      </c>
      <c r="C53" s="362" t="s">
        <v>766</v>
      </c>
      <c r="D53" s="354"/>
      <c r="E53" s="498" t="s">
        <v>911</v>
      </c>
      <c r="F53" s="380" t="str">
        <f t="shared" si="0"/>
        <v>5.1 Avaliar e Abordar21Grande</v>
      </c>
      <c r="G53" s="498" t="s">
        <v>914</v>
      </c>
      <c r="H53" s="304" t="s">
        <v>831</v>
      </c>
      <c r="I53" s="545" t="s">
        <v>765</v>
      </c>
      <c r="J53" s="374" t="str">
        <f t="shared" si="1"/>
        <v>O Comitê de Queixas compartilhou os detalhes de contato de uma organização/pessoa externa de confiança específica para casos de assédio sexual com trabalhadores?Sim</v>
      </c>
      <c r="K53" s="392" t="s">
        <v>830</v>
      </c>
    </row>
    <row r="54" spans="1:11" ht="127.5" x14ac:dyDescent="0.25">
      <c r="A54" s="354">
        <v>21</v>
      </c>
      <c r="B54" s="391" t="s">
        <v>905</v>
      </c>
      <c r="C54" s="362" t="s">
        <v>766</v>
      </c>
      <c r="D54" s="355"/>
      <c r="E54" s="498" t="s">
        <v>911</v>
      </c>
      <c r="F54" s="380" t="str">
        <f t="shared" si="0"/>
        <v>5.1 Avaliar e Abordar21Grande</v>
      </c>
      <c r="G54" s="498" t="s">
        <v>914</v>
      </c>
      <c r="H54" s="383" t="s">
        <v>829</v>
      </c>
      <c r="I54" s="545" t="s">
        <v>765</v>
      </c>
      <c r="J54" s="374" t="str">
        <f t="shared" si="1"/>
        <v>O Comitê de Queixas compartilhou os detalhes de contato de uma organização/pessoa externa de confiança específica para casos de assédio sexual com trabalhadores?Não</v>
      </c>
      <c r="K54" s="392" t="s">
        <v>915</v>
      </c>
    </row>
    <row r="55" spans="1:11" ht="102" x14ac:dyDescent="0.25">
      <c r="A55" s="363">
        <v>22</v>
      </c>
      <c r="B55" s="391" t="s">
        <v>905</v>
      </c>
      <c r="C55" s="216" t="s">
        <v>826</v>
      </c>
      <c r="D55" s="207"/>
      <c r="E55" s="498" t="s">
        <v>916</v>
      </c>
      <c r="F55" s="380" t="str">
        <f t="shared" si="0"/>
        <v>5.1 Avaliar e Abordar22Certificação em Grupo</v>
      </c>
      <c r="G55" s="498" t="s">
        <v>917</v>
      </c>
      <c r="H55" s="383" t="s">
        <v>829</v>
      </c>
      <c r="I55" s="539" t="s">
        <v>765</v>
      </c>
      <c r="J55" s="374" t="str">
        <f t="shared" si="1"/>
        <v>Existe um risco de que os membros do grupo são estejam validando as idades dos trabalhadores contratados no momento em que são contratados?Não</v>
      </c>
      <c r="K55" s="329" t="s">
        <v>918</v>
      </c>
    </row>
    <row r="56" spans="1:11" ht="119.25" customHeight="1" x14ac:dyDescent="0.25">
      <c r="A56" s="363">
        <v>22</v>
      </c>
      <c r="B56" s="391" t="s">
        <v>905</v>
      </c>
      <c r="C56" s="353" t="s">
        <v>826</v>
      </c>
      <c r="D56" s="354"/>
      <c r="E56" s="498" t="s">
        <v>916</v>
      </c>
      <c r="F56" s="380" t="str">
        <f t="shared" si="0"/>
        <v>5.1 Avaliar e Abordar22Certificação em Grupo</v>
      </c>
      <c r="G56" s="498" t="s">
        <v>917</v>
      </c>
      <c r="H56" s="304" t="s">
        <v>831</v>
      </c>
      <c r="I56" s="540" t="s">
        <v>765</v>
      </c>
      <c r="J56" s="374" t="str">
        <f t="shared" si="1"/>
        <v>Existe um risco de que os membros do grupo são estejam validando as idades dos trabalhadores contratados no momento em que são contratados?Sim</v>
      </c>
      <c r="K56" s="391" t="s">
        <v>919</v>
      </c>
    </row>
    <row r="57" spans="1:11" ht="120" customHeight="1" x14ac:dyDescent="0.25">
      <c r="A57" s="363">
        <v>22</v>
      </c>
      <c r="B57" s="391" t="s">
        <v>905</v>
      </c>
      <c r="C57" s="521" t="s">
        <v>766</v>
      </c>
      <c r="D57" s="386"/>
      <c r="E57" s="498" t="s">
        <v>916</v>
      </c>
      <c r="F57" s="380" t="str">
        <f t="shared" si="0"/>
        <v>5.1 Avaliar e Abordar22Grande</v>
      </c>
      <c r="G57" s="383" t="s">
        <v>920</v>
      </c>
      <c r="H57" s="383" t="s">
        <v>831</v>
      </c>
      <c r="I57" s="546" t="s">
        <v>921</v>
      </c>
      <c r="J57" s="374" t="str">
        <f t="shared" si="1"/>
        <v>O local demanda comprovação de idade e toma nota disso ao contratar trabalhadores?Sim</v>
      </c>
      <c r="K57" s="348" t="s">
        <v>922</v>
      </c>
    </row>
    <row r="58" spans="1:11" ht="201.75" customHeight="1" x14ac:dyDescent="0.25">
      <c r="A58" s="363">
        <v>22</v>
      </c>
      <c r="B58" s="391" t="s">
        <v>905</v>
      </c>
      <c r="C58" s="353" t="s">
        <v>766</v>
      </c>
      <c r="D58" s="354"/>
      <c r="E58" s="498" t="s">
        <v>916</v>
      </c>
      <c r="F58" s="380" t="str">
        <f t="shared" si="0"/>
        <v>5.1 Avaliar e Abordar22Grande</v>
      </c>
      <c r="G58" s="383" t="s">
        <v>920</v>
      </c>
      <c r="H58" s="304" t="s">
        <v>829</v>
      </c>
      <c r="I58" s="383" t="s">
        <v>765</v>
      </c>
      <c r="J58" s="374" t="str">
        <f t="shared" si="1"/>
        <v>O local demanda comprovação de idade e toma nota disso ao contratar trabalhadores?Não</v>
      </c>
      <c r="K58" s="390" t="s">
        <v>923</v>
      </c>
    </row>
    <row r="59" spans="1:11" ht="195.6" customHeight="1" x14ac:dyDescent="0.25">
      <c r="A59" s="354">
        <v>23</v>
      </c>
      <c r="B59" s="391" t="s">
        <v>905</v>
      </c>
      <c r="C59" s="216" t="s">
        <v>826</v>
      </c>
      <c r="D59" s="207"/>
      <c r="E59" s="498" t="s">
        <v>924</v>
      </c>
      <c r="F59" s="380" t="str">
        <f t="shared" si="0"/>
        <v>5.1 Avaliar e Abordar23Certificação em Grupo</v>
      </c>
      <c r="G59" s="547" t="s">
        <v>925</v>
      </c>
      <c r="H59" s="524" t="s">
        <v>831</v>
      </c>
      <c r="I59" s="539" t="s">
        <v>765</v>
      </c>
      <c r="J59" s="374" t="str">
        <f t="shared" si="1"/>
        <v>A gerência do grupo listou quaisquer tarefas, processos ou outras condições de trabalho que possam ser perigosas para jovens trabalhadores?Sim</v>
      </c>
      <c r="K59" s="329" t="s">
        <v>926</v>
      </c>
    </row>
    <row r="60" spans="1:11" ht="282" customHeight="1" x14ac:dyDescent="0.25">
      <c r="A60" s="354">
        <v>23</v>
      </c>
      <c r="B60" s="391" t="s">
        <v>905</v>
      </c>
      <c r="C60" s="216" t="s">
        <v>826</v>
      </c>
      <c r="D60" s="207"/>
      <c r="E60" s="498" t="s">
        <v>924</v>
      </c>
      <c r="F60" s="380" t="str">
        <f t="shared" si="0"/>
        <v>5.1 Avaliar e Abordar23Certificação em Grupo</v>
      </c>
      <c r="G60" s="547" t="s">
        <v>925</v>
      </c>
      <c r="H60" s="498" t="s">
        <v>829</v>
      </c>
      <c r="I60" s="539" t="s">
        <v>765</v>
      </c>
      <c r="J60" s="374" t="str">
        <f t="shared" si="1"/>
        <v>A gerência do grupo listou quaisquer tarefas, processos ou outras condições de trabalho que possam ser perigosas para jovens trabalhadores?Não</v>
      </c>
      <c r="K60" s="329" t="s">
        <v>927</v>
      </c>
    </row>
    <row r="61" spans="1:11" ht="83.25" customHeight="1" x14ac:dyDescent="0.25">
      <c r="A61" s="354">
        <v>23</v>
      </c>
      <c r="B61" s="391" t="s">
        <v>905</v>
      </c>
      <c r="C61" s="216" t="s">
        <v>766</v>
      </c>
      <c r="D61" s="310" t="s">
        <v>928</v>
      </c>
      <c r="E61" s="498" t="s">
        <v>924</v>
      </c>
      <c r="F61" s="380" t="str">
        <f t="shared" si="0"/>
        <v>5.1 Avaliar e Abordar23Grande</v>
      </c>
      <c r="G61" s="383" t="s">
        <v>929</v>
      </c>
      <c r="H61" s="524" t="s">
        <v>831</v>
      </c>
      <c r="I61" s="539" t="s">
        <v>765</v>
      </c>
      <c r="J61" s="374" t="str">
        <f t="shared" si="1"/>
        <v>A gerência da fazenda listou quaisquer tarefas, processos ou outras condições de trabalho ocorrendo na fazenda que possam ser perigosas para jovens trabalhadores? Sim</v>
      </c>
      <c r="K61" s="329" t="s">
        <v>930</v>
      </c>
    </row>
    <row r="62" spans="1:11" ht="409.5" customHeight="1" x14ac:dyDescent="0.25">
      <c r="A62" s="354">
        <v>23</v>
      </c>
      <c r="B62" s="391" t="s">
        <v>905</v>
      </c>
      <c r="C62" s="353" t="s">
        <v>766</v>
      </c>
      <c r="D62" s="364" t="s">
        <v>928</v>
      </c>
      <c r="E62" s="499"/>
      <c r="F62" s="380" t="str">
        <f t="shared" si="0"/>
        <v>5.1 Avaliar e Abordar23Grande</v>
      </c>
      <c r="G62" s="383" t="s">
        <v>929</v>
      </c>
      <c r="H62" s="498" t="s">
        <v>829</v>
      </c>
      <c r="I62" s="548" t="s">
        <v>931</v>
      </c>
      <c r="J62" s="374" t="str">
        <f t="shared" si="1"/>
        <v>A gerência da fazenda listou quaisquer tarefas, processos ou outras condições de trabalho ocorrendo na fazenda que possam ser perigosas para jovens trabalhadores? Não</v>
      </c>
      <c r="K62" s="390" t="s">
        <v>932</v>
      </c>
    </row>
    <row r="63" spans="1:11" ht="178.5" x14ac:dyDescent="0.25">
      <c r="A63" s="354">
        <v>24</v>
      </c>
      <c r="B63" s="391" t="s">
        <v>905</v>
      </c>
      <c r="C63" s="353" t="s">
        <v>826</v>
      </c>
      <c r="D63" s="354"/>
      <c r="E63" s="498" t="s">
        <v>933</v>
      </c>
      <c r="F63" s="380" t="str">
        <f>_xlfn.CONCAT(B63,A63,C63)</f>
        <v>5.1 Avaliar e Abordar24Certificação em Grupo</v>
      </c>
      <c r="G63" s="540" t="s">
        <v>934</v>
      </c>
      <c r="H63" s="524" t="s">
        <v>831</v>
      </c>
      <c r="I63" s="540" t="s">
        <v>765</v>
      </c>
      <c r="J63" s="374" t="str">
        <f t="shared" si="1"/>
        <v>Existe o risco de que crianças em idade escolar compulsória do pessoal do grupo, ou de membros do grupo, ou filhos de trabalhadores não frequentem a escola em uma distância segura de caminhada/viagem? (Use o mapa da área do grupo para avaliar isso).Sim</v>
      </c>
      <c r="K63" s="325" t="s">
        <v>935</v>
      </c>
    </row>
    <row r="64" spans="1:11" ht="178.5" x14ac:dyDescent="0.25">
      <c r="A64" s="354">
        <v>24</v>
      </c>
      <c r="B64" s="391" t="s">
        <v>905</v>
      </c>
      <c r="C64" s="216" t="s">
        <v>826</v>
      </c>
      <c r="D64" s="207"/>
      <c r="E64" s="180" t="s">
        <v>933</v>
      </c>
      <c r="F64" s="380" t="str">
        <f t="shared" ref="F64:F131" si="2">_xlfn.CONCAT(B64,A64,C64)</f>
        <v>5.1 Avaliar e Abordar24Certificação em Grupo</v>
      </c>
      <c r="G64" s="540" t="s">
        <v>934</v>
      </c>
      <c r="H64" s="498" t="s">
        <v>829</v>
      </c>
      <c r="I64" s="539" t="s">
        <v>931</v>
      </c>
      <c r="J64" s="374" t="str">
        <f t="shared" si="1"/>
        <v>Existe o risco de que crianças em idade escolar compulsória do pessoal do grupo, ou de membros do grupo, ou filhos de trabalhadores não frequentem a escola em uma distância segura de caminhada/viagem? (Use o mapa da área do grupo para avaliar isso).Não</v>
      </c>
      <c r="K64" s="307" t="s">
        <v>936</v>
      </c>
    </row>
    <row r="65" spans="1:11" ht="174.75" customHeight="1" x14ac:dyDescent="0.25">
      <c r="A65" s="354">
        <v>24</v>
      </c>
      <c r="B65" s="391" t="s">
        <v>905</v>
      </c>
      <c r="C65" s="216" t="s">
        <v>766</v>
      </c>
      <c r="D65" s="207" t="s">
        <v>937</v>
      </c>
      <c r="E65" s="180" t="s">
        <v>933</v>
      </c>
      <c r="F65" s="380" t="str">
        <f t="shared" si="2"/>
        <v>5.1 Avaliar e Abordar24Grande</v>
      </c>
      <c r="G65" s="540" t="s">
        <v>938</v>
      </c>
      <c r="H65" s="303" t="s">
        <v>829</v>
      </c>
      <c r="I65" s="539" t="s">
        <v>931</v>
      </c>
      <c r="J65" s="374" t="str">
        <f t="shared" si="1"/>
        <v>Existem crianças vivendo no local e em idade escolar compulsória que vão à escola à uma distância de caminhada segura ou em uma distância de viagem razoável utilizando transporte seguro? Não</v>
      </c>
      <c r="K65" s="405" t="s">
        <v>939</v>
      </c>
    </row>
    <row r="66" spans="1:11" ht="113.25" customHeight="1" x14ac:dyDescent="0.25">
      <c r="A66" s="354">
        <v>24</v>
      </c>
      <c r="B66" s="391" t="s">
        <v>905</v>
      </c>
      <c r="C66" s="521" t="s">
        <v>766</v>
      </c>
      <c r="D66" s="386" t="s">
        <v>937</v>
      </c>
      <c r="E66" s="498" t="s">
        <v>933</v>
      </c>
      <c r="F66" s="380" t="str">
        <f t="shared" si="2"/>
        <v>5.1 Avaliar e Abordar24Grande</v>
      </c>
      <c r="G66" s="540" t="s">
        <v>938</v>
      </c>
      <c r="H66" s="304" t="s">
        <v>831</v>
      </c>
      <c r="I66" s="539" t="s">
        <v>931</v>
      </c>
      <c r="J66" s="374" t="str">
        <f t="shared" si="1"/>
        <v>Existem crianças vivendo no local e em idade escolar compulsória que vão à escola à uma distância de caminhada segura ou em uma distância de viagem razoável utilizando transporte seguro? Sim</v>
      </c>
      <c r="K66" s="391" t="s">
        <v>940</v>
      </c>
    </row>
    <row r="67" spans="1:11" ht="287.45" customHeight="1" x14ac:dyDescent="0.25">
      <c r="A67" s="363">
        <v>25</v>
      </c>
      <c r="B67" s="391" t="s">
        <v>905</v>
      </c>
      <c r="C67" s="353" t="s">
        <v>766</v>
      </c>
      <c r="D67" s="354"/>
      <c r="E67" s="498" t="s">
        <v>941</v>
      </c>
      <c r="F67" s="380" t="str">
        <f t="shared" si="2"/>
        <v>5.1 Avaliar e Abordar25Grande</v>
      </c>
      <c r="G67" s="498" t="s">
        <v>942</v>
      </c>
      <c r="H67" s="303" t="s">
        <v>831</v>
      </c>
      <c r="I67" s="549" t="s">
        <v>943</v>
      </c>
      <c r="J67" s="374" t="str">
        <f t="shared" si="1"/>
        <v>Existe o risco de que menores de 18 anos realizem trabalhos na fazenda?Sim</v>
      </c>
      <c r="K67" s="330" t="s">
        <v>944</v>
      </c>
    </row>
    <row r="68" spans="1:11" ht="51" x14ac:dyDescent="0.25">
      <c r="A68" s="354">
        <v>25</v>
      </c>
      <c r="B68" s="391" t="s">
        <v>905</v>
      </c>
      <c r="C68" s="216" t="s">
        <v>766</v>
      </c>
      <c r="D68" s="207"/>
      <c r="E68" s="180" t="s">
        <v>941</v>
      </c>
      <c r="F68" s="380" t="str">
        <f t="shared" si="2"/>
        <v>5.1 Avaliar e Abordar25Grande</v>
      </c>
      <c r="G68" s="498" t="s">
        <v>942</v>
      </c>
      <c r="H68" s="304" t="s">
        <v>829</v>
      </c>
      <c r="I68" s="539" t="s">
        <v>945</v>
      </c>
      <c r="J68" s="374" t="str">
        <f t="shared" ref="J68:J131" si="3">_xlfn.CONCAT(G68,H68)</f>
        <v>Existe o risco de que menores de 18 anos realizem trabalhos na fazenda?Não</v>
      </c>
      <c r="K68" s="331" t="s">
        <v>946</v>
      </c>
    </row>
    <row r="69" spans="1:11" ht="225" customHeight="1" x14ac:dyDescent="0.25">
      <c r="A69" s="363">
        <v>25</v>
      </c>
      <c r="B69" s="391" t="s">
        <v>905</v>
      </c>
      <c r="C69" s="353" t="s">
        <v>826</v>
      </c>
      <c r="D69" s="386"/>
      <c r="E69" s="498" t="s">
        <v>941</v>
      </c>
      <c r="F69" s="380" t="str">
        <f t="shared" si="2"/>
        <v>5.1 Avaliar e Abordar25Certificação em Grupo</v>
      </c>
      <c r="G69" s="498" t="s">
        <v>947</v>
      </c>
      <c r="H69" s="383" t="s">
        <v>831</v>
      </c>
      <c r="I69" s="549" t="s">
        <v>931</v>
      </c>
      <c r="J69" s="374" t="str">
        <f t="shared" si="3"/>
        <v>Existe o risco de que menores de 18 anos realizem trabalhos perigosos e/ou não apropriado para sua idade em qualquer fazenda do grupo?Sim</v>
      </c>
      <c r="K69" s="406" t="s">
        <v>948</v>
      </c>
    </row>
    <row r="70" spans="1:11" ht="123" customHeight="1" x14ac:dyDescent="0.25">
      <c r="A70" s="354">
        <v>25</v>
      </c>
      <c r="B70" s="391" t="s">
        <v>905</v>
      </c>
      <c r="C70" s="521" t="s">
        <v>826</v>
      </c>
      <c r="D70" s="386"/>
      <c r="E70" s="498" t="s">
        <v>941</v>
      </c>
      <c r="F70" s="380" t="str">
        <f t="shared" si="2"/>
        <v>5.1 Avaliar e Abordar25Certificação em Grupo</v>
      </c>
      <c r="G70" s="498" t="s">
        <v>947</v>
      </c>
      <c r="H70" s="383" t="s">
        <v>829</v>
      </c>
      <c r="I70" s="549" t="s">
        <v>949</v>
      </c>
      <c r="J70" s="374" t="str">
        <f t="shared" si="3"/>
        <v>Existe o risco de que menores de 18 anos realizem trabalhos perigosos e/ou não apropriado para sua idade em qualquer fazenda do grupo?Não</v>
      </c>
      <c r="K70" s="407" t="s">
        <v>830</v>
      </c>
    </row>
    <row r="71" spans="1:11" ht="70.5" customHeight="1" x14ac:dyDescent="0.25">
      <c r="A71" s="354">
        <v>26</v>
      </c>
      <c r="B71" s="391" t="s">
        <v>905</v>
      </c>
      <c r="C71" s="532" t="s">
        <v>826</v>
      </c>
      <c r="D71" s="306"/>
      <c r="E71" s="303" t="s">
        <v>950</v>
      </c>
      <c r="F71" s="380" t="str">
        <f>_xlfn.CONCAT(B71,A71,C71)</f>
        <v>5.1 Avaliar e Abordar26Certificação em Grupo</v>
      </c>
      <c r="G71" s="380" t="s">
        <v>951</v>
      </c>
      <c r="H71" s="383" t="s">
        <v>829</v>
      </c>
      <c r="I71" s="541" t="s">
        <v>765</v>
      </c>
      <c r="J71" s="374" t="str">
        <f t="shared" si="3"/>
        <v>É provável que os membros do grupo utilizem fornecedores de mão-de-obra para recrutar trabalhadores?Não</v>
      </c>
      <c r="K71" s="332" t="s">
        <v>830</v>
      </c>
    </row>
    <row r="72" spans="1:11" ht="324" customHeight="1" x14ac:dyDescent="0.25">
      <c r="A72" s="354">
        <v>26</v>
      </c>
      <c r="B72" s="391" t="s">
        <v>905</v>
      </c>
      <c r="C72" s="393" t="s">
        <v>826</v>
      </c>
      <c r="D72" s="388"/>
      <c r="E72" s="380" t="s">
        <v>950</v>
      </c>
      <c r="F72" s="380" t="str">
        <f>_xlfn.CONCAT(B72,A72,C72)</f>
        <v>5.1 Avaliar e Abordar26Certificação em Grupo</v>
      </c>
      <c r="G72" s="380" t="s">
        <v>951</v>
      </c>
      <c r="H72" s="390" t="s">
        <v>831</v>
      </c>
      <c r="I72" s="383" t="s">
        <v>931</v>
      </c>
      <c r="J72" s="374" t="str">
        <f t="shared" si="3"/>
        <v>É provável que os membros do grupo utilizem fornecedores de mão-de-obra para recrutar trabalhadores?Sim</v>
      </c>
      <c r="K72" s="408" t="s">
        <v>952</v>
      </c>
    </row>
    <row r="73" spans="1:11" ht="76.5" x14ac:dyDescent="0.25">
      <c r="A73" s="355">
        <v>27</v>
      </c>
      <c r="B73" s="391" t="s">
        <v>905</v>
      </c>
      <c r="C73" s="532" t="s">
        <v>765</v>
      </c>
      <c r="D73" s="306"/>
      <c r="E73" s="303" t="s">
        <v>950</v>
      </c>
      <c r="F73" s="380" t="str">
        <f t="shared" si="2"/>
        <v>5.1 Avaliar e Abordar27Todos</v>
      </c>
      <c r="G73" s="380" t="s">
        <v>953</v>
      </c>
      <c r="H73" s="383" t="s">
        <v>829</v>
      </c>
      <c r="I73" s="541" t="s">
        <v>765</v>
      </c>
      <c r="J73" s="374" t="str">
        <f t="shared" si="3"/>
        <v>A gerência do grupo/fazenda utiliza fornecedores de mão-de-obra para recrutar trabalhadores?Não</v>
      </c>
      <c r="K73" s="320" t="s">
        <v>830</v>
      </c>
    </row>
    <row r="74" spans="1:11" ht="363" customHeight="1" x14ac:dyDescent="0.25">
      <c r="A74" s="355">
        <v>27</v>
      </c>
      <c r="B74" s="391" t="s">
        <v>905</v>
      </c>
      <c r="C74" s="532" t="s">
        <v>765</v>
      </c>
      <c r="D74" s="306"/>
      <c r="E74" s="303" t="s">
        <v>950</v>
      </c>
      <c r="F74" s="380" t="str">
        <f t="shared" si="2"/>
        <v>5.1 Avaliar e Abordar27Todos</v>
      </c>
      <c r="G74" s="380" t="s">
        <v>953</v>
      </c>
      <c r="H74" s="304" t="s">
        <v>831</v>
      </c>
      <c r="I74" s="383" t="s">
        <v>931</v>
      </c>
      <c r="J74" s="374" t="str">
        <f>_xlfn.CONCAT(G74,H74)</f>
        <v>A gerência do grupo/fazenda utiliza fornecedores de mão-de-obra para recrutar trabalhadores?Sim</v>
      </c>
      <c r="K74" s="409" t="s">
        <v>954</v>
      </c>
    </row>
    <row r="75" spans="1:11" ht="89.25" x14ac:dyDescent="0.25">
      <c r="A75" s="354">
        <v>28</v>
      </c>
      <c r="B75" s="391" t="s">
        <v>905</v>
      </c>
      <c r="C75" s="532" t="s">
        <v>826</v>
      </c>
      <c r="D75" s="306"/>
      <c r="E75" s="303" t="s">
        <v>955</v>
      </c>
      <c r="F75" s="380" t="str">
        <f t="shared" si="2"/>
        <v>5.1 Avaliar e Abordar28Certificação em Grupo</v>
      </c>
      <c r="G75" s="550" t="s">
        <v>956</v>
      </c>
      <c r="H75" s="304" t="s">
        <v>829</v>
      </c>
      <c r="I75" s="533" t="s">
        <v>765</v>
      </c>
      <c r="J75" s="374" t="str">
        <f t="shared" si="3"/>
        <v>Os membros do grupo pagam os trabalhadores por produção/cota/medida, em ao menos um momento do ano?Não</v>
      </c>
      <c r="K75" s="320" t="s">
        <v>830</v>
      </c>
    </row>
    <row r="76" spans="1:11" ht="127.5" x14ac:dyDescent="0.25">
      <c r="A76" s="354">
        <v>28</v>
      </c>
      <c r="B76" s="391" t="s">
        <v>905</v>
      </c>
      <c r="C76" s="532" t="s">
        <v>826</v>
      </c>
      <c r="D76" s="306"/>
      <c r="E76" s="303" t="s">
        <v>955</v>
      </c>
      <c r="F76" s="380" t="str">
        <f t="shared" si="2"/>
        <v>5.1 Avaliar e Abordar28Certificação em Grupo</v>
      </c>
      <c r="G76" s="550" t="s">
        <v>956</v>
      </c>
      <c r="H76" s="383" t="s">
        <v>831</v>
      </c>
      <c r="I76" s="533" t="s">
        <v>765</v>
      </c>
      <c r="J76" s="374" t="str">
        <f t="shared" si="3"/>
        <v>Os membros do grupo pagam os trabalhadores por produção/cota/medida, em ao menos um momento do ano?Sim</v>
      </c>
      <c r="K76" s="409" t="s">
        <v>957</v>
      </c>
    </row>
    <row r="77" spans="1:11" ht="187.15" customHeight="1" x14ac:dyDescent="0.25">
      <c r="A77" s="354">
        <v>28</v>
      </c>
      <c r="B77" s="391" t="s">
        <v>905</v>
      </c>
      <c r="C77" s="532" t="s">
        <v>766</v>
      </c>
      <c r="D77" s="388"/>
      <c r="E77" s="380" t="s">
        <v>955</v>
      </c>
      <c r="F77" s="380" t="str">
        <f t="shared" si="2"/>
        <v>5.1 Avaliar e Abordar28Grande</v>
      </c>
      <c r="G77" s="498" t="s">
        <v>958</v>
      </c>
      <c r="H77" s="383" t="s">
        <v>831</v>
      </c>
      <c r="I77" s="380" t="s">
        <v>765</v>
      </c>
      <c r="J77" s="374" t="str">
        <f t="shared" si="3"/>
        <v>A gerência da fazenda/grupo paga os trabalhadores por produção/cota/medida, em ao menos um momento do ano?Sim</v>
      </c>
      <c r="K77" s="410" t="s">
        <v>959</v>
      </c>
    </row>
    <row r="78" spans="1:11" ht="89.25" x14ac:dyDescent="0.25">
      <c r="A78" s="354">
        <v>28</v>
      </c>
      <c r="B78" s="391" t="s">
        <v>905</v>
      </c>
      <c r="C78" s="532" t="s">
        <v>766</v>
      </c>
      <c r="D78" s="306"/>
      <c r="E78" s="303" t="s">
        <v>955</v>
      </c>
      <c r="F78" s="380" t="str">
        <f t="shared" si="2"/>
        <v>5.1 Avaliar e Abordar28Grande</v>
      </c>
      <c r="G78" s="498" t="s">
        <v>958</v>
      </c>
      <c r="H78" s="304" t="s">
        <v>829</v>
      </c>
      <c r="I78" s="533" t="s">
        <v>765</v>
      </c>
      <c r="J78" s="374" t="str">
        <f t="shared" si="3"/>
        <v>A gerência da fazenda/grupo paga os trabalhadores por produção/cota/medida, em ao menos um momento do ano?Não</v>
      </c>
      <c r="K78" s="333" t="s">
        <v>830</v>
      </c>
    </row>
    <row r="79" spans="1:11" ht="38.25" x14ac:dyDescent="0.25">
      <c r="A79" s="354">
        <v>29</v>
      </c>
      <c r="B79" s="391" t="s">
        <v>905</v>
      </c>
      <c r="C79" s="532" t="s">
        <v>766</v>
      </c>
      <c r="D79" s="306"/>
      <c r="E79" s="380" t="s">
        <v>960</v>
      </c>
      <c r="F79" s="380" t="str">
        <f t="shared" si="2"/>
        <v>5.1 Avaliar e Abordar29Grande</v>
      </c>
      <c r="G79" s="383" t="s">
        <v>961</v>
      </c>
      <c r="H79" s="383" t="s">
        <v>829</v>
      </c>
      <c r="I79" s="533" t="s">
        <v>765</v>
      </c>
      <c r="J79" s="374" t="str">
        <f t="shared" si="3"/>
        <v>Existem guardas de segurança na fazenda?Não</v>
      </c>
      <c r="K79" s="320" t="s">
        <v>830</v>
      </c>
    </row>
    <row r="80" spans="1:11" ht="174" customHeight="1" x14ac:dyDescent="0.25">
      <c r="A80" s="354">
        <v>29</v>
      </c>
      <c r="B80" s="391" t="s">
        <v>905</v>
      </c>
      <c r="C80" s="551" t="s">
        <v>766</v>
      </c>
      <c r="D80" s="388"/>
      <c r="E80" s="381"/>
      <c r="F80" s="380" t="str">
        <f t="shared" si="2"/>
        <v>5.1 Avaliar e Abordar29Grande</v>
      </c>
      <c r="G80" s="383" t="s">
        <v>961</v>
      </c>
      <c r="H80" s="304" t="s">
        <v>831</v>
      </c>
      <c r="I80" s="518" t="s">
        <v>765</v>
      </c>
      <c r="J80" s="374" t="str">
        <f t="shared" si="3"/>
        <v>Existem guardas de segurança na fazenda?Sim</v>
      </c>
      <c r="K80" s="391" t="s">
        <v>962</v>
      </c>
    </row>
    <row r="81" spans="1:11" ht="72.75" customHeight="1" x14ac:dyDescent="0.25">
      <c r="A81" s="354">
        <v>30</v>
      </c>
      <c r="B81" s="391" t="s">
        <v>905</v>
      </c>
      <c r="C81" s="532" t="s">
        <v>765</v>
      </c>
      <c r="D81" s="306"/>
      <c r="E81" s="380" t="s">
        <v>963</v>
      </c>
      <c r="F81" s="380" t="str">
        <f t="shared" si="2"/>
        <v>5.1 Avaliar e Abordar30Todos</v>
      </c>
      <c r="G81" s="383" t="s">
        <v>964</v>
      </c>
      <c r="H81" s="524" t="s">
        <v>829</v>
      </c>
      <c r="I81" s="533" t="s">
        <v>765</v>
      </c>
      <c r="J81" s="374" t="str">
        <f t="shared" si="3"/>
        <v>Existem trabalhadores recrutados/fornecidos pela fazenda/grupo por oficiais militares ou carcereiros?Não</v>
      </c>
      <c r="K81" s="320" t="s">
        <v>830</v>
      </c>
    </row>
    <row r="82" spans="1:11" ht="117.6" customHeight="1" x14ac:dyDescent="0.25">
      <c r="A82" s="354">
        <v>30</v>
      </c>
      <c r="B82" s="391" t="s">
        <v>905</v>
      </c>
      <c r="C82" s="551" t="s">
        <v>765</v>
      </c>
      <c r="D82" s="388"/>
      <c r="E82" s="380" t="s">
        <v>963</v>
      </c>
      <c r="F82" s="380" t="str">
        <f t="shared" si="2"/>
        <v>5.1 Avaliar e Abordar30Todos</v>
      </c>
      <c r="G82" s="383" t="s">
        <v>964</v>
      </c>
      <c r="H82" s="498" t="s">
        <v>831</v>
      </c>
      <c r="I82" s="518" t="s">
        <v>765</v>
      </c>
      <c r="J82" s="374" t="str">
        <f t="shared" si="3"/>
        <v>Existem trabalhadores recrutados/fornecidos pela fazenda/grupo por oficiais militares ou carcereiros?Sim</v>
      </c>
      <c r="K82" s="391" t="s">
        <v>965</v>
      </c>
    </row>
    <row r="83" spans="1:11" ht="127.5" x14ac:dyDescent="0.25">
      <c r="A83" s="354">
        <v>31</v>
      </c>
      <c r="B83" s="391" t="s">
        <v>905</v>
      </c>
      <c r="C83" s="552" t="s">
        <v>765</v>
      </c>
      <c r="D83" s="306"/>
      <c r="E83" s="380" t="s">
        <v>966</v>
      </c>
      <c r="F83" s="380" t="str">
        <f t="shared" si="2"/>
        <v>5.1 Avaliar e Abordar31Todos</v>
      </c>
      <c r="G83" s="498" t="s">
        <v>967</v>
      </c>
      <c r="H83" s="524" t="s">
        <v>829</v>
      </c>
      <c r="I83" s="533" t="s">
        <v>765</v>
      </c>
      <c r="J83" s="374" t="str">
        <f t="shared" si="3"/>
        <v>Os trabalhadores dão quaisquer valores (tais como depósitos) ou documentos originais (tais como passaportes) para a gerência da fazenda ou fornecedores de mão-de-obra?Não</v>
      </c>
      <c r="K83" s="320" t="s">
        <v>830</v>
      </c>
    </row>
    <row r="84" spans="1:11" ht="127.5" x14ac:dyDescent="0.25">
      <c r="A84" s="354">
        <v>31</v>
      </c>
      <c r="B84" s="391" t="s">
        <v>905</v>
      </c>
      <c r="C84" s="553" t="s">
        <v>765</v>
      </c>
      <c r="D84" s="388"/>
      <c r="E84" s="381"/>
      <c r="F84" s="380" t="str">
        <f t="shared" si="2"/>
        <v>5.1 Avaliar e Abordar31Todos</v>
      </c>
      <c r="G84" s="498" t="s">
        <v>967</v>
      </c>
      <c r="H84" s="498" t="s">
        <v>831</v>
      </c>
      <c r="I84" s="518" t="s">
        <v>765</v>
      </c>
      <c r="J84" s="374" t="str">
        <f t="shared" si="3"/>
        <v>Os trabalhadores dão quaisquer valores (tais como depósitos) ou documentos originais (tais como passaportes) para a gerência da fazenda ou fornecedores de mão-de-obra?Sim</v>
      </c>
      <c r="K84" s="391" t="s">
        <v>968</v>
      </c>
    </row>
    <row r="85" spans="1:11" ht="102" x14ac:dyDescent="0.25">
      <c r="A85" s="354">
        <v>32</v>
      </c>
      <c r="B85" s="391" t="s">
        <v>969</v>
      </c>
      <c r="C85" s="216" t="s">
        <v>765</v>
      </c>
      <c r="D85" s="207"/>
      <c r="E85" s="817" t="s">
        <v>970</v>
      </c>
      <c r="F85" s="380" t="str">
        <f t="shared" si="2"/>
        <v>1.6 Igualdade de Gênero32Todos</v>
      </c>
      <c r="G85" s="380" t="s">
        <v>971</v>
      </c>
      <c r="H85" s="524" t="s">
        <v>831</v>
      </c>
      <c r="I85" s="523" t="s">
        <v>765</v>
      </c>
      <c r="J85" s="374" t="str">
        <f t="shared" si="3"/>
        <v>A gerência do grupo/fazenda já está realizando ações para endereçar empoderamento de gênero e/ou mulheres há pelo  menos mais que um ano?Sim</v>
      </c>
      <c r="K85" s="320" t="s">
        <v>972</v>
      </c>
    </row>
    <row r="86" spans="1:11" ht="102" x14ac:dyDescent="0.25">
      <c r="A86" s="354">
        <v>32</v>
      </c>
      <c r="B86" s="391" t="s">
        <v>969</v>
      </c>
      <c r="C86" s="521" t="s">
        <v>765</v>
      </c>
      <c r="D86" s="386"/>
      <c r="E86" s="818"/>
      <c r="F86" s="380" t="str">
        <f t="shared" si="2"/>
        <v>1.6 Igualdade de Gênero32Todos</v>
      </c>
      <c r="G86" s="380" t="s">
        <v>971</v>
      </c>
      <c r="H86" s="498" t="s">
        <v>829</v>
      </c>
      <c r="I86" s="519" t="s">
        <v>765</v>
      </c>
      <c r="J86" s="374" t="str">
        <f t="shared" si="3"/>
        <v>A gerência do grupo/fazenda já está realizando ações para endereçar empoderamento de gênero e/ou mulheres há pelo  menos mais que um ano?Não</v>
      </c>
      <c r="K86" s="391" t="s">
        <v>973</v>
      </c>
    </row>
    <row r="87" spans="1:11" ht="42.4" customHeight="1" x14ac:dyDescent="0.25">
      <c r="A87" s="354">
        <v>33</v>
      </c>
      <c r="B87" s="391" t="s">
        <v>969</v>
      </c>
      <c r="C87" s="216" t="s">
        <v>826</v>
      </c>
      <c r="D87" s="207"/>
      <c r="E87" s="817" t="s">
        <v>974</v>
      </c>
      <c r="F87" s="380" t="str">
        <f t="shared" si="2"/>
        <v>1.6 Igualdade de Gênero33Certificação em Grupo</v>
      </c>
      <c r="G87" s="498" t="s">
        <v>975</v>
      </c>
      <c r="H87" s="303" t="s">
        <v>831</v>
      </c>
      <c r="I87" s="523" t="s">
        <v>765</v>
      </c>
      <c r="J87" s="374" t="str">
        <f t="shared" si="3"/>
        <v>Produtoras representam ao menos 25% do número total de membros do grupo? Sim</v>
      </c>
      <c r="K87" s="329" t="s">
        <v>830</v>
      </c>
    </row>
    <row r="88" spans="1:11" ht="66" customHeight="1" x14ac:dyDescent="0.25">
      <c r="A88" s="354">
        <v>33</v>
      </c>
      <c r="B88" s="391" t="s">
        <v>969</v>
      </c>
      <c r="C88" s="521" t="s">
        <v>826</v>
      </c>
      <c r="D88" s="386"/>
      <c r="E88" s="818"/>
      <c r="F88" s="380" t="str">
        <f t="shared" si="2"/>
        <v>1.6 Igualdade de Gênero33Certificação em Grupo</v>
      </c>
      <c r="G88" s="498" t="s">
        <v>975</v>
      </c>
      <c r="H88" s="304" t="s">
        <v>829</v>
      </c>
      <c r="I88" s="519" t="s">
        <v>765</v>
      </c>
      <c r="J88" s="374" t="str">
        <f t="shared" si="3"/>
        <v>Produtoras representam ao menos 25% do número total de membros do grupo? Não</v>
      </c>
      <c r="K88" s="334" t="s">
        <v>976</v>
      </c>
    </row>
    <row r="89" spans="1:11" ht="165.75" x14ac:dyDescent="0.25">
      <c r="A89" s="354">
        <v>34</v>
      </c>
      <c r="B89" s="391" t="s">
        <v>969</v>
      </c>
      <c r="C89" s="216" t="s">
        <v>765</v>
      </c>
      <c r="D89" s="207"/>
      <c r="E89" s="498" t="s">
        <v>977</v>
      </c>
      <c r="F89" s="380" t="str">
        <f t="shared" si="2"/>
        <v>1.6 Igualdade de Gênero34Todos</v>
      </c>
      <c r="G89" s="498" t="s">
        <v>978</v>
      </c>
      <c r="H89" s="303" t="s">
        <v>831</v>
      </c>
      <c r="I89" s="523" t="s">
        <v>765</v>
      </c>
      <c r="J89" s="374" t="str">
        <f>RIGHT(_xlfn.CONCAT(G89,H89),250)</f>
        <v xml:space="preserve"> mulheres atualmente estão representadas de forma igualitária (em relação à % total de produtoras e trabalhadoras) entre os treinadores, supervisores, pessoal de gerência e/ou outras funções de alto nível dentro da gerência do grupo ou da fazenda?Sim</v>
      </c>
      <c r="K89" s="329" t="s">
        <v>830</v>
      </c>
    </row>
    <row r="90" spans="1:11" ht="196.5" customHeight="1" x14ac:dyDescent="0.25">
      <c r="A90" s="354">
        <v>34</v>
      </c>
      <c r="B90" s="391" t="s">
        <v>969</v>
      </c>
      <c r="C90" s="521" t="s">
        <v>765</v>
      </c>
      <c r="D90" s="386"/>
      <c r="E90" s="498" t="s">
        <v>977</v>
      </c>
      <c r="F90" s="380" t="str">
        <f t="shared" si="2"/>
        <v>1.6 Igualdade de Gênero34Todos</v>
      </c>
      <c r="G90" s="498" t="s">
        <v>978</v>
      </c>
      <c r="H90" s="554" t="s">
        <v>860</v>
      </c>
      <c r="I90" s="519" t="s">
        <v>765</v>
      </c>
      <c r="J90" s="374" t="str">
        <f>RIGHT(_xlfn.CONCAT(G90,H90),250)</f>
        <v xml:space="preserve"> atualmente estão representadas de forma igualitária (em relação à % total de produtoras e trabalhadoras) entre os treinadores, supervisores, pessoal de gerência e/ou outras funções de alto nível dentro da gerência do grupo ou da fazenda?Não/não sei.</v>
      </c>
      <c r="K90" s="391" t="s">
        <v>979</v>
      </c>
    </row>
    <row r="91" spans="1:11" ht="114.75" x14ac:dyDescent="0.25">
      <c r="A91" s="354">
        <v>35</v>
      </c>
      <c r="B91" s="391" t="s">
        <v>969</v>
      </c>
      <c r="C91" s="216" t="s">
        <v>765</v>
      </c>
      <c r="D91" s="207"/>
      <c r="E91" s="180" t="s">
        <v>980</v>
      </c>
      <c r="F91" s="380" t="str">
        <f t="shared" si="2"/>
        <v>1.6 Igualdade de Gênero35Todos</v>
      </c>
      <c r="G91" s="498" t="s">
        <v>981</v>
      </c>
      <c r="H91" s="383" t="s">
        <v>831</v>
      </c>
      <c r="I91" s="523" t="s">
        <v>765</v>
      </c>
      <c r="J91" s="374" t="str">
        <f t="shared" si="3"/>
        <v>Existem trabalhadoras ou membras do grupo participando de forma igualitária (comparada com a % total de produtoras e trabalhadoras) nos treinamentos?Sim</v>
      </c>
      <c r="K91" s="329" t="s">
        <v>982</v>
      </c>
    </row>
    <row r="92" spans="1:11" ht="108" customHeight="1" x14ac:dyDescent="0.25">
      <c r="A92" s="354">
        <v>35</v>
      </c>
      <c r="B92" s="391" t="s">
        <v>969</v>
      </c>
      <c r="C92" s="521" t="s">
        <v>765</v>
      </c>
      <c r="D92" s="386"/>
      <c r="E92" s="498" t="s">
        <v>980</v>
      </c>
      <c r="F92" s="380" t="str">
        <f>_xlfn.CONCAT(B92,A92,C92)</f>
        <v>1.6 Igualdade de Gênero35Todos</v>
      </c>
      <c r="G92" s="498" t="s">
        <v>981</v>
      </c>
      <c r="H92" s="383" t="s">
        <v>829</v>
      </c>
      <c r="I92" s="519" t="s">
        <v>765</v>
      </c>
      <c r="J92" s="374" t="str">
        <f t="shared" si="3"/>
        <v>Existem trabalhadoras ou membras do grupo participando de forma igualitária (comparada com a % total de produtoras e trabalhadoras) nos treinamentos?Não</v>
      </c>
      <c r="K92" s="325" t="s">
        <v>983</v>
      </c>
    </row>
    <row r="93" spans="1:11" ht="72.95" customHeight="1" x14ac:dyDescent="0.25">
      <c r="A93" s="354">
        <v>36</v>
      </c>
      <c r="B93" s="391" t="s">
        <v>969</v>
      </c>
      <c r="C93" s="521" t="s">
        <v>826</v>
      </c>
      <c r="D93" s="386"/>
      <c r="E93" s="498" t="s">
        <v>980</v>
      </c>
      <c r="F93" s="380" t="str">
        <f>_xlfn.CONCAT(B93,A93,C93)</f>
        <v>1.6 Igualdade de Gênero36Certificação em Grupo</v>
      </c>
      <c r="G93" s="498" t="s">
        <v>984</v>
      </c>
      <c r="H93" s="383" t="s">
        <v>831</v>
      </c>
      <c r="I93" s="519" t="s">
        <v>765</v>
      </c>
      <c r="J93" s="374" t="str">
        <f t="shared" si="3"/>
        <v>É comum que as esposas dos produtores ou outras trabalhadoras familiares participem de atividades de treinamento?Sim</v>
      </c>
      <c r="K93" s="326" t="s">
        <v>830</v>
      </c>
    </row>
    <row r="94" spans="1:11" ht="102" x14ac:dyDescent="0.25">
      <c r="A94" s="354">
        <v>36</v>
      </c>
      <c r="B94" s="391" t="s">
        <v>969</v>
      </c>
      <c r="C94" s="521" t="s">
        <v>826</v>
      </c>
      <c r="D94" s="386"/>
      <c r="E94" s="498" t="s">
        <v>980</v>
      </c>
      <c r="F94" s="380" t="str">
        <f>_xlfn.CONCAT(B94,A94,C94)</f>
        <v>1.6 Igualdade de Gênero36Certificação em Grupo</v>
      </c>
      <c r="G94" s="498" t="s">
        <v>984</v>
      </c>
      <c r="H94" s="383" t="s">
        <v>829</v>
      </c>
      <c r="I94" s="519" t="s">
        <v>765</v>
      </c>
      <c r="J94" s="374" t="str">
        <f t="shared" si="3"/>
        <v>É comum que as esposas dos produtores ou outras trabalhadoras familiares participem de atividades de treinamento?Não</v>
      </c>
      <c r="K94" s="326" t="s">
        <v>985</v>
      </c>
    </row>
    <row r="95" spans="1:11" ht="140.25" x14ac:dyDescent="0.25">
      <c r="A95" s="354">
        <v>37</v>
      </c>
      <c r="B95" s="365" t="s">
        <v>986</v>
      </c>
      <c r="C95" s="521" t="s">
        <v>766</v>
      </c>
      <c r="E95" s="386" t="s">
        <v>937</v>
      </c>
      <c r="F95" s="380" t="str">
        <f t="shared" si="2"/>
        <v>5.7 Moradia e condições de vida37Grande</v>
      </c>
      <c r="G95" s="498" t="s">
        <v>987</v>
      </c>
      <c r="H95" s="383" t="s">
        <v>831</v>
      </c>
      <c r="I95" s="519" t="s">
        <v>765</v>
      </c>
      <c r="J95" s="374" t="str">
        <f t="shared" si="3"/>
        <v>Existem variações no regime de clima ou períodos de mão-de-obra intensiva que demandam que você tome medidas de adaptação nas condições de moradia fornecidas aos trabalhadores?Sim</v>
      </c>
      <c r="K95" s="335" t="s">
        <v>988</v>
      </c>
    </row>
    <row r="96" spans="1:11" ht="140.25" x14ac:dyDescent="0.25">
      <c r="A96" s="354">
        <v>37</v>
      </c>
      <c r="B96" s="365" t="s">
        <v>986</v>
      </c>
      <c r="C96" s="216" t="s">
        <v>766</v>
      </c>
      <c r="E96" s="207" t="s">
        <v>937</v>
      </c>
      <c r="F96" s="380" t="str">
        <f t="shared" si="2"/>
        <v>5.7 Moradia e condições de vida37Grande</v>
      </c>
      <c r="G96" s="498" t="s">
        <v>987</v>
      </c>
      <c r="H96" s="390" t="s">
        <v>829</v>
      </c>
      <c r="I96" s="523" t="s">
        <v>765</v>
      </c>
      <c r="J96" s="374" t="str">
        <f t="shared" si="3"/>
        <v>Existem variações no regime de clima ou períodos de mão-de-obra intensiva que demandam que você tome medidas de adaptação nas condições de moradia fornecidas aos trabalhadores?Não</v>
      </c>
      <c r="K96" s="320" t="s">
        <v>830</v>
      </c>
    </row>
    <row r="97" spans="1:12" ht="15.75" x14ac:dyDescent="0.25">
      <c r="A97" s="359"/>
      <c r="B97" s="300" t="s">
        <v>767</v>
      </c>
      <c r="C97" s="530"/>
      <c r="D97" s="301"/>
      <c r="E97" s="299"/>
      <c r="F97" s="380" t="str">
        <f t="shared" si="2"/>
        <v>Ambiente</v>
      </c>
      <c r="G97" s="531"/>
      <c r="H97" s="383" t="s">
        <v>831</v>
      </c>
      <c r="I97" s="531"/>
      <c r="J97" s="374" t="str">
        <f t="shared" si="3"/>
        <v>Sim</v>
      </c>
      <c r="K97" s="319"/>
    </row>
    <row r="98" spans="1:12" ht="76.5" x14ac:dyDescent="0.25">
      <c r="A98" s="388">
        <v>38</v>
      </c>
      <c r="B98" s="327" t="s">
        <v>989</v>
      </c>
      <c r="C98" s="543" t="s">
        <v>765</v>
      </c>
      <c r="D98" s="302"/>
      <c r="E98" s="303" t="s">
        <v>768</v>
      </c>
      <c r="F98" s="380" t="str">
        <f t="shared" si="2"/>
        <v>6.1.3 / 6.1.4 Avaliação de AVC38Todos</v>
      </c>
      <c r="G98" s="540" t="s">
        <v>990</v>
      </c>
      <c r="H98" s="304" t="s">
        <v>831</v>
      </c>
      <c r="I98" s="541" t="s">
        <v>765</v>
      </c>
      <c r="J98" s="374" t="str">
        <f t="shared" si="3"/>
        <v>A fazenda, ou grupo de fazendas, está localizada a menos de 5 Km de uma Paisagem Florestal Intacta?Sim</v>
      </c>
      <c r="K98" s="321" t="s">
        <v>991</v>
      </c>
    </row>
    <row r="99" spans="1:12" ht="76.5" x14ac:dyDescent="0.25">
      <c r="A99" s="388">
        <v>38</v>
      </c>
      <c r="B99" s="327" t="s">
        <v>989</v>
      </c>
      <c r="C99" s="543" t="s">
        <v>765</v>
      </c>
      <c r="D99" s="302"/>
      <c r="E99" s="303" t="s">
        <v>768</v>
      </c>
      <c r="F99" s="380" t="str">
        <f t="shared" si="2"/>
        <v>6.1.3 / 6.1.4 Avaliação de AVC38Todos</v>
      </c>
      <c r="G99" s="540" t="s">
        <v>990</v>
      </c>
      <c r="H99" s="304" t="s">
        <v>829</v>
      </c>
      <c r="I99" s="541" t="s">
        <v>765</v>
      </c>
      <c r="J99" s="374" t="str">
        <f t="shared" si="3"/>
        <v>A fazenda, ou grupo de fazendas, está localizada a menos de 5 Km de uma Paisagem Florestal Intacta?Não</v>
      </c>
      <c r="K99" s="320" t="s">
        <v>830</v>
      </c>
    </row>
    <row r="100" spans="1:12" ht="76.900000000000006" customHeight="1" x14ac:dyDescent="0.25">
      <c r="A100" s="388">
        <v>39</v>
      </c>
      <c r="B100" s="327" t="s">
        <v>989</v>
      </c>
      <c r="C100" s="543" t="s">
        <v>765</v>
      </c>
      <c r="D100" s="302"/>
      <c r="E100" s="303" t="s">
        <v>768</v>
      </c>
      <c r="F100" s="380" t="str">
        <f t="shared" si="2"/>
        <v>6.1.3 / 6.1.4 Avaliação de AVC39Todos</v>
      </c>
      <c r="G100" s="540" t="s">
        <v>992</v>
      </c>
      <c r="H100" s="383" t="s">
        <v>831</v>
      </c>
      <c r="I100" s="541" t="s">
        <v>765</v>
      </c>
      <c r="J100" s="374" t="str">
        <f t="shared" si="3"/>
        <v>A fazenda, ou grupo de fazendas, está localizada dentro ou a menos de 2 Km de uma Área de Proteção Designada (APD), uma Área Chave de Biodiversidade (ACB), um local classificado como sítio Ramsar ou Patrimônio Mundial da UNESCO.Sim</v>
      </c>
      <c r="K100" s="321" t="s">
        <v>993</v>
      </c>
    </row>
    <row r="101" spans="1:12" ht="86.1" customHeight="1" x14ac:dyDescent="0.25">
      <c r="A101" s="388">
        <v>39</v>
      </c>
      <c r="B101" s="327" t="s">
        <v>989</v>
      </c>
      <c r="C101" s="543" t="s">
        <v>765</v>
      </c>
      <c r="D101" s="302"/>
      <c r="E101" s="303" t="s">
        <v>768</v>
      </c>
      <c r="F101" s="380" t="str">
        <f t="shared" si="2"/>
        <v>6.1.3 / 6.1.4 Avaliação de AVC39Todos</v>
      </c>
      <c r="G101" s="540" t="s">
        <v>992</v>
      </c>
      <c r="H101" s="383" t="s">
        <v>829</v>
      </c>
      <c r="I101" s="541" t="s">
        <v>765</v>
      </c>
      <c r="J101" s="374" t="str">
        <f t="shared" si="3"/>
        <v>A fazenda, ou grupo de fazendas, está localizada dentro ou a menos de 2 Km de uma Área de Proteção Designada (APD), uma Área Chave de Biodiversidade (ACB), um local classificado como sítio Ramsar ou Patrimônio Mundial da UNESCO.Não</v>
      </c>
      <c r="K101" s="336" t="s">
        <v>830</v>
      </c>
    </row>
    <row r="102" spans="1:12" ht="63.75" x14ac:dyDescent="0.25">
      <c r="A102" s="357">
        <v>40</v>
      </c>
      <c r="B102" s="327" t="s">
        <v>989</v>
      </c>
      <c r="C102" s="543" t="s">
        <v>765</v>
      </c>
      <c r="D102" s="302"/>
      <c r="E102" s="303" t="s">
        <v>768</v>
      </c>
      <c r="F102" s="380" t="str">
        <f t="shared" si="2"/>
        <v>6.1.3 / 6.1.4 Avaliação de AVC40Todos</v>
      </c>
      <c r="G102" s="380" t="s">
        <v>994</v>
      </c>
      <c r="H102" s="304" t="s">
        <v>829</v>
      </c>
      <c r="I102" s="541" t="s">
        <v>764</v>
      </c>
      <c r="J102" s="374" t="str">
        <f t="shared" si="3"/>
        <v>Comunidades locais tem quaisquer direitos legais ou de costume na fazenda? Não</v>
      </c>
      <c r="K102" s="320" t="s">
        <v>830</v>
      </c>
    </row>
    <row r="103" spans="1:12" ht="109.15" customHeight="1" x14ac:dyDescent="0.25">
      <c r="A103" s="357">
        <v>40</v>
      </c>
      <c r="B103" s="327" t="s">
        <v>989</v>
      </c>
      <c r="C103" s="555" t="s">
        <v>765</v>
      </c>
      <c r="D103" s="379"/>
      <c r="E103" s="380" t="s">
        <v>768</v>
      </c>
      <c r="F103" s="380" t="str">
        <f t="shared" si="2"/>
        <v>6.1.3 / 6.1.4 Avaliação de AVC40Todos</v>
      </c>
      <c r="G103" s="380" t="s">
        <v>994</v>
      </c>
      <c r="H103" s="383" t="s">
        <v>831</v>
      </c>
      <c r="I103" s="556" t="s">
        <v>765</v>
      </c>
      <c r="J103" s="374" t="str">
        <f t="shared" si="3"/>
        <v>Comunidades locais tem quaisquer direitos legais ou de costume na fazenda? Sim</v>
      </c>
      <c r="K103" s="391" t="s">
        <v>995</v>
      </c>
    </row>
    <row r="104" spans="1:12" ht="114.75" x14ac:dyDescent="0.25">
      <c r="A104" s="357">
        <v>41</v>
      </c>
      <c r="B104" s="327" t="s">
        <v>989</v>
      </c>
      <c r="C104" s="555" t="s">
        <v>765</v>
      </c>
      <c r="D104" s="379"/>
      <c r="E104" s="380" t="s">
        <v>768</v>
      </c>
      <c r="F104" s="380" t="str">
        <f t="shared" si="2"/>
        <v>6.1.3 / 6.1.4 Avaliação de AVC41Todos</v>
      </c>
      <c r="G104" s="380" t="s">
        <v>996</v>
      </c>
      <c r="H104" s="304" t="s">
        <v>831</v>
      </c>
      <c r="I104" s="556" t="s">
        <v>765</v>
      </c>
      <c r="J104" s="374" t="str">
        <f t="shared" si="3"/>
        <v>Você usa terras comunais para propósitos relacionados à produção ou processamento de cultivo certificado, ex. extração de madeira?Sim</v>
      </c>
      <c r="K104" s="327" t="s">
        <v>997</v>
      </c>
    </row>
    <row r="105" spans="1:12" ht="114.75" x14ac:dyDescent="0.25">
      <c r="A105" s="357">
        <v>41</v>
      </c>
      <c r="B105" s="327" t="s">
        <v>989</v>
      </c>
      <c r="C105" s="543" t="s">
        <v>765</v>
      </c>
      <c r="D105" s="302"/>
      <c r="E105" s="303" t="s">
        <v>768</v>
      </c>
      <c r="F105" s="380" t="str">
        <f t="shared" si="2"/>
        <v>6.1.3 / 6.1.4 Avaliação de AVC41Todos</v>
      </c>
      <c r="G105" s="380" t="s">
        <v>996</v>
      </c>
      <c r="H105" s="524" t="s">
        <v>829</v>
      </c>
      <c r="I105" s="557" t="s">
        <v>764</v>
      </c>
      <c r="J105" s="374" t="str">
        <f t="shared" si="3"/>
        <v>Você usa terras comunais para propósitos relacionados à produção ou processamento de cultivo certificado, ex. extração de madeira?Não</v>
      </c>
      <c r="K105" s="320" t="s">
        <v>830</v>
      </c>
    </row>
    <row r="106" spans="1:12" ht="165.75" x14ac:dyDescent="0.25">
      <c r="A106" s="388">
        <v>42</v>
      </c>
      <c r="B106" s="327" t="s">
        <v>989</v>
      </c>
      <c r="C106" s="555" t="s">
        <v>766</v>
      </c>
      <c r="D106" s="379" t="s">
        <v>998</v>
      </c>
      <c r="E106" s="380" t="s">
        <v>768</v>
      </c>
      <c r="F106" s="380" t="str">
        <f t="shared" si="2"/>
        <v>6.1.3 / 6.1.4 Avaliação de AVC42Grande</v>
      </c>
      <c r="G106" s="383" t="s">
        <v>999</v>
      </c>
      <c r="H106" s="498" t="s">
        <v>831</v>
      </c>
      <c r="I106" s="558" t="s">
        <v>765</v>
      </c>
      <c r="J106" s="374" t="str">
        <f t="shared" si="3"/>
        <v>Você respondeu sim para as perguntas sobre Paisagens Florestais Intactas (PFI), Áreas Chave de Biodiversidade (ACBs), etc. ou direitos tradicionais de comunidades?Sim</v>
      </c>
      <c r="K106" s="390" t="s">
        <v>1000</v>
      </c>
    </row>
    <row r="107" spans="1:12" ht="114.75" x14ac:dyDescent="0.25">
      <c r="A107" s="388">
        <v>42</v>
      </c>
      <c r="B107" s="327" t="s">
        <v>989</v>
      </c>
      <c r="C107" s="543" t="s">
        <v>766</v>
      </c>
      <c r="D107" s="302" t="s">
        <v>998</v>
      </c>
      <c r="E107" s="303" t="s">
        <v>768</v>
      </c>
      <c r="F107" s="380" t="str">
        <f t="shared" si="2"/>
        <v>6.1.3 / 6.1.4 Avaliação de AVC42Grande</v>
      </c>
      <c r="G107" s="383" t="s">
        <v>999</v>
      </c>
      <c r="H107" s="524" t="s">
        <v>829</v>
      </c>
      <c r="I107" s="559" t="s">
        <v>765</v>
      </c>
      <c r="J107" s="374" t="str">
        <f t="shared" si="3"/>
        <v>Você respondeu sim para as perguntas sobre Paisagens Florestais Intactas (PFI), Áreas Chave de Biodiversidade (ACBs), etc. ou direitos tradicionais de comunidades?Não</v>
      </c>
      <c r="K107" s="342" t="s">
        <v>830</v>
      </c>
    </row>
    <row r="108" spans="1:12" ht="76.5" x14ac:dyDescent="0.25">
      <c r="A108" s="367">
        <v>43</v>
      </c>
      <c r="B108" s="366" t="s">
        <v>1001</v>
      </c>
      <c r="C108" s="560" t="s">
        <v>766</v>
      </c>
      <c r="D108" s="311"/>
      <c r="E108" s="312" t="s">
        <v>1002</v>
      </c>
      <c r="F108" s="380" t="str">
        <f t="shared" si="2"/>
        <v>6.2 Conservação e Melhoria de Ecossistemas e Vegetação Naturais 43Grande</v>
      </c>
      <c r="G108" s="383" t="s">
        <v>1003</v>
      </c>
      <c r="H108" s="498" t="s">
        <v>831</v>
      </c>
      <c r="I108" s="541" t="s">
        <v>765</v>
      </c>
      <c r="J108" s="374" t="str">
        <f t="shared" si="3"/>
        <v>As áreas de ecossistemas e vegetação naturais estão conectadas por corredores ecológicos? Sim</v>
      </c>
      <c r="K108" s="320" t="s">
        <v>830</v>
      </c>
      <c r="L108" s="402"/>
    </row>
    <row r="109" spans="1:12" ht="89.25" x14ac:dyDescent="0.25">
      <c r="A109" s="367">
        <v>43</v>
      </c>
      <c r="B109" s="366" t="s">
        <v>1001</v>
      </c>
      <c r="C109" s="561" t="s">
        <v>766</v>
      </c>
      <c r="D109" s="382"/>
      <c r="E109" s="562" t="s">
        <v>1002</v>
      </c>
      <c r="F109" s="380" t="str">
        <f t="shared" si="2"/>
        <v>6.2 Conservação e Melhoria de Ecossistemas e Vegetação Naturais 43Grande</v>
      </c>
      <c r="G109" s="383" t="s">
        <v>1003</v>
      </c>
      <c r="H109" s="524" t="s">
        <v>860</v>
      </c>
      <c r="I109" s="549" t="s">
        <v>765</v>
      </c>
      <c r="J109" s="374" t="str">
        <f t="shared" si="3"/>
        <v>As áreas de ecossistemas e vegetação naturais estão conectadas por corredores ecológicos? Não/não sei.</v>
      </c>
      <c r="K109" s="337" t="s">
        <v>1004</v>
      </c>
      <c r="L109" s="402"/>
    </row>
    <row r="110" spans="1:12" ht="76.5" x14ac:dyDescent="0.25">
      <c r="A110" s="367">
        <v>43</v>
      </c>
      <c r="B110" s="366" t="s">
        <v>1001</v>
      </c>
      <c r="C110" s="561" t="s">
        <v>826</v>
      </c>
      <c r="D110" s="411"/>
      <c r="E110" s="563" t="s">
        <v>1002</v>
      </c>
      <c r="F110" s="498" t="str">
        <f t="shared" si="2"/>
        <v>6.2 Conservação e Melhoria de Ecossistemas e Vegetação Naturais 43Certificação em Grupo</v>
      </c>
      <c r="G110" s="383" t="s">
        <v>1003</v>
      </c>
      <c r="H110" s="520" t="s">
        <v>831</v>
      </c>
      <c r="I110" s="548" t="s">
        <v>765</v>
      </c>
      <c r="J110" s="564" t="str">
        <f t="shared" si="3"/>
        <v>As áreas de ecossistemas e vegetação naturais estão conectadas por corredores ecológicos? Sim</v>
      </c>
      <c r="K110" s="412" t="s">
        <v>1005</v>
      </c>
      <c r="L110" s="402" t="s">
        <v>1006</v>
      </c>
    </row>
    <row r="111" spans="1:12" ht="89.25" x14ac:dyDescent="0.25">
      <c r="A111" s="367">
        <v>43</v>
      </c>
      <c r="B111" s="366" t="s">
        <v>1001</v>
      </c>
      <c r="C111" s="561" t="s">
        <v>826</v>
      </c>
      <c r="D111" s="411"/>
      <c r="E111" s="563" t="s">
        <v>1002</v>
      </c>
      <c r="F111" s="498" t="str">
        <f t="shared" si="2"/>
        <v>6.2 Conservação e Melhoria de Ecossistemas e Vegetação Naturais 43Certificação em Grupo</v>
      </c>
      <c r="G111" s="383" t="s">
        <v>1003</v>
      </c>
      <c r="H111" s="520" t="s">
        <v>860</v>
      </c>
      <c r="I111" s="548" t="s">
        <v>765</v>
      </c>
      <c r="J111" s="564" t="str">
        <f t="shared" si="3"/>
        <v>As áreas de ecossistemas e vegetação naturais estão conectadas por corredores ecológicos? Não/não sei.</v>
      </c>
      <c r="K111" s="412" t="s">
        <v>1007</v>
      </c>
      <c r="L111" s="402" t="s">
        <v>1006</v>
      </c>
    </row>
    <row r="112" spans="1:12" ht="178.5" x14ac:dyDescent="0.25">
      <c r="A112" s="367">
        <v>44</v>
      </c>
      <c r="B112" s="366" t="s">
        <v>1001</v>
      </c>
      <c r="C112" s="565" t="s">
        <v>765</v>
      </c>
      <c r="D112" s="311"/>
      <c r="E112" s="312" t="s">
        <v>1008</v>
      </c>
      <c r="F112" s="380" t="str">
        <f t="shared" si="2"/>
        <v>6.2 Conservação e Melhoria de Ecossistemas e Vegetação Naturais 44Todos</v>
      </c>
      <c r="G112" s="383" t="s">
        <v>1009</v>
      </c>
      <c r="H112" s="498" t="s">
        <v>831</v>
      </c>
      <c r="I112" s="541" t="s">
        <v>765</v>
      </c>
      <c r="J112" s="374" t="str">
        <f t="shared" si="3"/>
        <v>Você espera que todos os ecossistemas naturais dentro da fazenda, incluindo as cercas, linhas de árvores, áreas Ripárias e florestas, tenham diversidade de espécies e contenha, em sua maioria, espécies localmente adaptadas?Sim</v>
      </c>
      <c r="K112" s="338" t="s">
        <v>1010</v>
      </c>
    </row>
    <row r="113" spans="1:12" ht="191.25" x14ac:dyDescent="0.25">
      <c r="A113" s="367">
        <v>44</v>
      </c>
      <c r="B113" s="366" t="s">
        <v>1001</v>
      </c>
      <c r="C113" s="565" t="s">
        <v>765</v>
      </c>
      <c r="D113" s="311"/>
      <c r="E113" s="312" t="s">
        <v>1008</v>
      </c>
      <c r="F113" s="380" t="str">
        <f t="shared" si="2"/>
        <v>6.2 Conservação e Melhoria de Ecossistemas e Vegetação Naturais 44Todos</v>
      </c>
      <c r="G113" s="383" t="s">
        <v>1009</v>
      </c>
      <c r="H113" s="303" t="s">
        <v>860</v>
      </c>
      <c r="I113" s="541" t="s">
        <v>765</v>
      </c>
      <c r="J113" s="374" t="str">
        <f t="shared" si="3"/>
        <v>Você espera que todos os ecossistemas naturais dentro da fazenda, incluindo as cercas, linhas de árvores, áreas Ripárias e florestas, tenham diversidade de espécies e contenha, em sua maioria, espécies localmente adaptadas?Não/não sei.</v>
      </c>
      <c r="K113" s="338" t="s">
        <v>1011</v>
      </c>
    </row>
    <row r="114" spans="1:12" ht="191.25" x14ac:dyDescent="0.25">
      <c r="A114" s="369">
        <v>45</v>
      </c>
      <c r="B114" s="366" t="s">
        <v>1001</v>
      </c>
      <c r="C114" s="566" t="s">
        <v>765</v>
      </c>
      <c r="D114" s="311" t="s">
        <v>1012</v>
      </c>
      <c r="E114" s="313" t="s">
        <v>1013</v>
      </c>
      <c r="F114" s="380" t="str">
        <f t="shared" si="2"/>
        <v>6.2 Conservação e Melhoria de Ecossistemas e Vegetação Naturais 45Todos</v>
      </c>
      <c r="G114" s="380" t="s">
        <v>1053</v>
      </c>
      <c r="H114" s="303" t="s">
        <v>831</v>
      </c>
      <c r="I114" s="533" t="s">
        <v>765</v>
      </c>
      <c r="J114" s="374" t="str">
        <f>(RIGHT(_xlfn.CONCAT(G114,H114),255))</f>
        <v>assemelha a uma floresta natural em termos de cobertura de copa, estrato e presença de vinhas ou lianas? Veja o documento intitulado Orientação M: Vegetação Nativa e Ecossistemas Naturais para mais informações sobre mensuração da qualidade da floresta.Sim</v>
      </c>
      <c r="K114" s="347" t="s">
        <v>830</v>
      </c>
    </row>
    <row r="115" spans="1:12" ht="139.5" customHeight="1" x14ac:dyDescent="0.25">
      <c r="A115" s="369">
        <v>45</v>
      </c>
      <c r="B115" s="366" t="s">
        <v>1001</v>
      </c>
      <c r="C115" s="566" t="s">
        <v>765</v>
      </c>
      <c r="D115" s="311" t="s">
        <v>1012</v>
      </c>
      <c r="E115" s="313" t="s">
        <v>1013</v>
      </c>
      <c r="F115" s="380" t="str">
        <f t="shared" si="2"/>
        <v>6.2 Conservação e Melhoria de Ecossistemas e Vegetação Naturais 45Todos</v>
      </c>
      <c r="G115" s="380" t="s">
        <v>1053</v>
      </c>
      <c r="H115" s="304" t="s">
        <v>829</v>
      </c>
      <c r="I115" s="533" t="s">
        <v>765</v>
      </c>
      <c r="J115" s="374" t="str">
        <f>(RIGHT(_xlfn.CONCAT(G115,H115),255))</f>
        <v>assemelha a uma floresta natural em termos de cobertura de copa, estrato e presença de vinhas ou lianas? Veja o documento intitulado Orientação M: Vegetação Nativa e Ecossistemas Naturais para mais informações sobre mensuração da qualidade da floresta.Não</v>
      </c>
      <c r="K115" s="339" t="s">
        <v>1052</v>
      </c>
    </row>
    <row r="116" spans="1:12" ht="140.25" x14ac:dyDescent="0.25">
      <c r="A116" s="370">
        <v>46</v>
      </c>
      <c r="B116" s="366" t="s">
        <v>1001</v>
      </c>
      <c r="C116" s="566" t="s">
        <v>765</v>
      </c>
      <c r="D116" s="311" t="s">
        <v>1014</v>
      </c>
      <c r="E116" s="313" t="s">
        <v>1015</v>
      </c>
      <c r="F116" s="380" t="str">
        <f t="shared" si="2"/>
        <v>6.2 Conservação e Melhoria de Ecossistemas e Vegetação Naturais 46Todos</v>
      </c>
      <c r="G116" s="380" t="s">
        <v>1016</v>
      </c>
      <c r="H116" s="383" t="s">
        <v>831</v>
      </c>
      <c r="I116" s="533" t="s">
        <v>765</v>
      </c>
      <c r="J116" s="374" t="str">
        <f t="shared" si="3"/>
        <v>Apenas responda se você tiver áreas alagadas dentro da fazenda/grupo.
As áreas alagadas armazenam ou canalizam águas de enxurrada em qualquer momento do ano?Sim</v>
      </c>
      <c r="K116" s="339" t="s">
        <v>1017</v>
      </c>
    </row>
    <row r="117" spans="1:12" ht="140.25" x14ac:dyDescent="0.25">
      <c r="A117" s="370">
        <v>46</v>
      </c>
      <c r="B117" s="366" t="s">
        <v>1001</v>
      </c>
      <c r="C117" s="566" t="s">
        <v>765</v>
      </c>
      <c r="D117" s="311" t="s">
        <v>1018</v>
      </c>
      <c r="E117" s="313" t="s">
        <v>1015</v>
      </c>
      <c r="F117" s="380" t="str">
        <f t="shared" si="2"/>
        <v>6.2 Conservação e Melhoria de Ecossistemas e Vegetação Naturais 46Todos</v>
      </c>
      <c r="G117" s="380" t="s">
        <v>1016</v>
      </c>
      <c r="H117" s="383" t="s">
        <v>829</v>
      </c>
      <c r="I117" s="533" t="s">
        <v>765</v>
      </c>
      <c r="J117" s="374" t="str">
        <f t="shared" si="3"/>
        <v>Apenas responda se você tiver áreas alagadas dentro da fazenda/grupo.
As áreas alagadas armazenam ou canalizam águas de enxurrada em qualquer momento do ano?Não</v>
      </c>
      <c r="K117" s="320" t="s">
        <v>830</v>
      </c>
    </row>
    <row r="118" spans="1:12" ht="178.5" x14ac:dyDescent="0.25">
      <c r="A118" s="370">
        <v>47</v>
      </c>
      <c r="B118" s="366" t="s">
        <v>1001</v>
      </c>
      <c r="C118" s="566" t="s">
        <v>765</v>
      </c>
      <c r="D118" s="311" t="s">
        <v>1019</v>
      </c>
      <c r="E118" s="313" t="s">
        <v>1020</v>
      </c>
      <c r="F118" s="380" t="str">
        <f t="shared" si="2"/>
        <v>6.2 Conservação e Melhoria de Ecossistemas e Vegetação Naturais 47Todos</v>
      </c>
      <c r="G118" s="380" t="s">
        <v>1021</v>
      </c>
      <c r="H118" s="383" t="s">
        <v>831</v>
      </c>
      <c r="I118" s="533" t="s">
        <v>765</v>
      </c>
      <c r="J118" s="374" t="str">
        <f t="shared" si="3"/>
        <v>Apenas responda se você tiver campos, pastagens e desertos não-naturais dentro da fazenda/grupo.
As áreas de campos, pastagens e desertos não-naturais contém grandes áreas livres que estão em risco de erodir em vias aquáticas próximas?Sim</v>
      </c>
      <c r="K118" s="339" t="s">
        <v>1022</v>
      </c>
    </row>
    <row r="119" spans="1:12" ht="178.5" x14ac:dyDescent="0.25">
      <c r="A119" s="370">
        <v>47</v>
      </c>
      <c r="B119" s="366" t="s">
        <v>1001</v>
      </c>
      <c r="C119" s="566" t="s">
        <v>765</v>
      </c>
      <c r="D119" s="311" t="s">
        <v>1019</v>
      </c>
      <c r="E119" s="313" t="s">
        <v>1023</v>
      </c>
      <c r="F119" s="380" t="str">
        <f t="shared" si="2"/>
        <v>6.2 Conservação e Melhoria de Ecossistemas e Vegetação Naturais 47Todos</v>
      </c>
      <c r="G119" s="380" t="s">
        <v>1021</v>
      </c>
      <c r="H119" s="390" t="s">
        <v>829</v>
      </c>
      <c r="I119" s="533" t="s">
        <v>765</v>
      </c>
      <c r="J119" s="374" t="str">
        <f t="shared" si="3"/>
        <v>Apenas responda se você tiver campos, pastagens e desertos não-naturais dentro da fazenda/grupo.
As áreas de campos, pastagens e desertos não-naturais contém grandes áreas livres que estão em risco de erodir em vias aquáticas próximas?Não</v>
      </c>
      <c r="K119" s="339" t="s">
        <v>1024</v>
      </c>
    </row>
    <row r="120" spans="1:12" ht="140.25" x14ac:dyDescent="0.25">
      <c r="A120" s="370">
        <v>48</v>
      </c>
      <c r="B120" s="366" t="s">
        <v>1001</v>
      </c>
      <c r="C120" s="566" t="s">
        <v>765</v>
      </c>
      <c r="D120" s="311" t="s">
        <v>1025</v>
      </c>
      <c r="E120" s="313" t="s">
        <v>1026</v>
      </c>
      <c r="F120" s="380" t="str">
        <f t="shared" si="2"/>
        <v>6.2 Conservação e Melhoria de Ecossistemas e Vegetação Naturais 48Todos</v>
      </c>
      <c r="G120" s="380" t="s">
        <v>1027</v>
      </c>
      <c r="H120" s="383" t="s">
        <v>831</v>
      </c>
      <c r="I120" s="533" t="s">
        <v>765</v>
      </c>
      <c r="J120" s="374" t="str">
        <f t="shared" si="3"/>
        <v>Apenas responda se você tiver terra em pousio permanente dentro da fazenda/grupo.
Existem árvores regenerando de forma natural em terra em pousio permanente?Sim</v>
      </c>
      <c r="K120" s="340" t="s">
        <v>830</v>
      </c>
    </row>
    <row r="121" spans="1:12" ht="140.25" x14ac:dyDescent="0.25">
      <c r="A121" s="370">
        <v>48</v>
      </c>
      <c r="B121" s="366" t="s">
        <v>1001</v>
      </c>
      <c r="C121" s="567" t="s">
        <v>765</v>
      </c>
      <c r="D121" s="568" t="s">
        <v>1028</v>
      </c>
      <c r="E121" s="569" t="s">
        <v>1026</v>
      </c>
      <c r="F121" s="380" t="str">
        <f t="shared" si="2"/>
        <v>6.2 Conservação e Melhoria de Ecossistemas e Vegetação Naturais 48Todos</v>
      </c>
      <c r="G121" s="380" t="s">
        <v>1027</v>
      </c>
      <c r="H121" s="304" t="s">
        <v>829</v>
      </c>
      <c r="I121" s="518" t="s">
        <v>765</v>
      </c>
      <c r="J121" s="374" t="str">
        <f t="shared" si="3"/>
        <v>Apenas responda se você tiver terra em pousio permanente dentro da fazenda/grupo.
Existem árvores regenerando de forma natural em terra em pousio permanente?Não</v>
      </c>
      <c r="K121" s="346" t="s">
        <v>1029</v>
      </c>
    </row>
    <row r="122" spans="1:12" ht="127.5" x14ac:dyDescent="0.25">
      <c r="A122" s="371">
        <v>49</v>
      </c>
      <c r="B122" s="368" t="s">
        <v>1030</v>
      </c>
      <c r="C122" s="570" t="s">
        <v>765</v>
      </c>
      <c r="D122" s="349"/>
      <c r="E122" s="350" t="s">
        <v>1031</v>
      </c>
      <c r="F122" s="380" t="str">
        <f t="shared" si="2"/>
        <v>Mudanças climáticas 49Todos</v>
      </c>
      <c r="G122" s="368" t="s">
        <v>1032</v>
      </c>
      <c r="H122" s="304" t="s">
        <v>829</v>
      </c>
      <c r="I122" s="571" t="s">
        <v>765</v>
      </c>
      <c r="J122" s="374" t="str">
        <f t="shared" si="3"/>
        <v>A gerência, supervisores e/ou pessoal técnico estão treinados para avaliar riscos e impactos que as mudanças climáticas colocam aos meios de vida e sistemas de produção?Não</v>
      </c>
      <c r="K122" s="351" t="s">
        <v>1033</v>
      </c>
    </row>
    <row r="123" spans="1:12" ht="127.5" x14ac:dyDescent="0.25">
      <c r="A123" s="371">
        <v>49</v>
      </c>
      <c r="B123" s="368" t="s">
        <v>1030</v>
      </c>
      <c r="C123" s="229" t="s">
        <v>765</v>
      </c>
      <c r="D123" s="314"/>
      <c r="E123" s="313" t="s">
        <v>1031</v>
      </c>
      <c r="F123" s="380" t="str">
        <f t="shared" si="2"/>
        <v>Mudanças climáticas 49Todos</v>
      </c>
      <c r="G123" s="368" t="s">
        <v>1032</v>
      </c>
      <c r="H123" s="383" t="s">
        <v>831</v>
      </c>
      <c r="I123" s="557" t="s">
        <v>765</v>
      </c>
      <c r="J123" s="374" t="str">
        <f t="shared" si="3"/>
        <v>A gerência, supervisores e/ou pessoal técnico estão treinados para avaliar riscos e impactos que as mudanças climáticas colocam aos meios de vida e sistemas de produção?Sim</v>
      </c>
      <c r="K123" s="320" t="s">
        <v>830</v>
      </c>
    </row>
    <row r="124" spans="1:12" ht="51" customHeight="1" x14ac:dyDescent="0.25">
      <c r="A124" s="372">
        <v>50</v>
      </c>
      <c r="B124" s="368" t="s">
        <v>1030</v>
      </c>
      <c r="C124" s="572" t="s">
        <v>765</v>
      </c>
      <c r="D124" s="819"/>
      <c r="E124" s="378" t="s">
        <v>1031</v>
      </c>
      <c r="F124" s="380" t="str">
        <f t="shared" si="2"/>
        <v>Mudanças climáticas 50Todos</v>
      </c>
      <c r="G124" s="380" t="s">
        <v>1034</v>
      </c>
      <c r="H124" s="383" t="s">
        <v>829</v>
      </c>
      <c r="I124" s="556" t="s">
        <v>765</v>
      </c>
      <c r="J124" s="374" t="str">
        <f t="shared" si="3"/>
        <v>A gerência, supervisores e/ou equipe técnica identificou as ameaças/riscos/impactos (atuais e projetados) mais significativos das mudanças climáticas nos recursos para subsistência e sistemas agrícolas?Não</v>
      </c>
      <c r="K124" s="377" t="s">
        <v>1035</v>
      </c>
      <c r="L124" s="11"/>
    </row>
    <row r="125" spans="1:12" ht="165.75" x14ac:dyDescent="0.25">
      <c r="A125" s="372">
        <v>50</v>
      </c>
      <c r="B125" s="368" t="s">
        <v>1030</v>
      </c>
      <c r="C125" s="570" t="s">
        <v>765</v>
      </c>
      <c r="D125" s="820"/>
      <c r="E125" s="352" t="s">
        <v>1031</v>
      </c>
      <c r="F125" s="380" t="str">
        <f t="shared" si="2"/>
        <v>Mudanças climáticas 50Todos</v>
      </c>
      <c r="G125" s="380" t="s">
        <v>1034</v>
      </c>
      <c r="H125" s="304" t="s">
        <v>831</v>
      </c>
      <c r="I125" s="557" t="s">
        <v>765</v>
      </c>
      <c r="J125" s="374" t="str">
        <f t="shared" si="3"/>
        <v>A gerência, supervisores e/ou equipe técnica identificou as ameaças/riscos/impactos (atuais e projetados) mais significativos das mudanças climáticas nos recursos para subsistência e sistemas agrícolas?Sim</v>
      </c>
      <c r="K125" s="320" t="s">
        <v>830</v>
      </c>
    </row>
    <row r="126" spans="1:12" ht="140.25" x14ac:dyDescent="0.25">
      <c r="A126" s="372">
        <v>51</v>
      </c>
      <c r="B126" s="368" t="s">
        <v>1030</v>
      </c>
      <c r="C126" s="570" t="s">
        <v>765</v>
      </c>
      <c r="D126" s="821"/>
      <c r="E126" s="352" t="s">
        <v>1031</v>
      </c>
      <c r="F126" s="380" t="str">
        <f t="shared" si="2"/>
        <v>Mudanças climáticas 51Todos</v>
      </c>
      <c r="G126" s="380" t="s">
        <v>1036</v>
      </c>
      <c r="H126" s="383" t="s">
        <v>829</v>
      </c>
      <c r="I126" s="557" t="s">
        <v>765</v>
      </c>
      <c r="J126" s="374" t="str">
        <f t="shared" si="3"/>
        <v>A gerência, supervisores e/ou equipe técnica tem acesso às relevantes informações, habilidades e serviços sobre mudanças climáticas para desenvolver e empregar estratégias de adaptação?  Não</v>
      </c>
      <c r="K126" s="323" t="s">
        <v>1037</v>
      </c>
    </row>
    <row r="127" spans="1:12" ht="140.25" x14ac:dyDescent="0.25">
      <c r="A127" s="372">
        <v>51</v>
      </c>
      <c r="B127" s="368" t="s">
        <v>1030</v>
      </c>
      <c r="C127" s="570" t="s">
        <v>765</v>
      </c>
      <c r="D127" s="822"/>
      <c r="E127" s="352" t="s">
        <v>1031</v>
      </c>
      <c r="F127" s="380" t="str">
        <f t="shared" si="2"/>
        <v>Mudanças climáticas 51Todos</v>
      </c>
      <c r="G127" s="380" t="s">
        <v>1036</v>
      </c>
      <c r="H127" s="304" t="s">
        <v>831</v>
      </c>
      <c r="I127" s="557" t="s">
        <v>765</v>
      </c>
      <c r="J127" s="374" t="str">
        <f t="shared" si="3"/>
        <v>A gerência, supervisores e/ou equipe técnica tem acesso às relevantes informações, habilidades e serviços sobre mudanças climáticas para desenvolver e empregar estratégias de adaptação?  Sim</v>
      </c>
      <c r="K127" s="320" t="s">
        <v>830</v>
      </c>
    </row>
    <row r="128" spans="1:12" ht="114.75" x14ac:dyDescent="0.25">
      <c r="A128" s="372">
        <v>52</v>
      </c>
      <c r="B128" s="368" t="s">
        <v>1030</v>
      </c>
      <c r="C128" s="555" t="s">
        <v>766</v>
      </c>
      <c r="D128" s="821"/>
      <c r="E128" s="500" t="s">
        <v>1031</v>
      </c>
      <c r="F128" s="380" t="str">
        <f t="shared" si="2"/>
        <v>Mudanças climáticas 52Grande</v>
      </c>
      <c r="G128" s="573" t="s">
        <v>1038</v>
      </c>
      <c r="H128" s="524" t="s">
        <v>829</v>
      </c>
      <c r="I128" s="557" t="s">
        <v>765</v>
      </c>
      <c r="J128" s="374" t="str">
        <f t="shared" si="3"/>
        <v>Medidas de emergência para lidar com eventos climáticas extremos e seus potenciais impactos (ex. plano de evacuação) estão desenvolvidos e implementados?Não</v>
      </c>
      <c r="K128" s="323" t="s">
        <v>1039</v>
      </c>
    </row>
    <row r="129" spans="1:12" ht="114.75" x14ac:dyDescent="0.25">
      <c r="A129" s="372">
        <v>52</v>
      </c>
      <c r="B129" s="368" t="s">
        <v>1030</v>
      </c>
      <c r="C129" s="555" t="s">
        <v>766</v>
      </c>
      <c r="D129" s="823"/>
      <c r="E129" s="341" t="s">
        <v>1031</v>
      </c>
      <c r="F129" s="380" t="str">
        <f t="shared" si="2"/>
        <v>Mudanças climáticas 52Grande</v>
      </c>
      <c r="G129" s="573" t="s">
        <v>1038</v>
      </c>
      <c r="H129" s="498" t="s">
        <v>831</v>
      </c>
      <c r="I129" s="556" t="s">
        <v>765</v>
      </c>
      <c r="J129" s="374" t="str">
        <f t="shared" si="3"/>
        <v>Medidas de emergência para lidar com eventos climáticas extremos e seus potenciais impactos (ex. plano de evacuação) estão desenvolvidos e implementados?Sim</v>
      </c>
      <c r="K129" s="340" t="s">
        <v>830</v>
      </c>
    </row>
    <row r="130" spans="1:12" ht="127.5" x14ac:dyDescent="0.25">
      <c r="A130" s="413">
        <v>52</v>
      </c>
      <c r="B130" s="368" t="s">
        <v>1030</v>
      </c>
      <c r="C130" s="561" t="s">
        <v>826</v>
      </c>
      <c r="D130" s="414"/>
      <c r="E130" s="415" t="s">
        <v>1031</v>
      </c>
      <c r="F130" s="574" t="str">
        <f>_xlfn.CONCAT(B130,A130,C130)</f>
        <v>Mudanças climáticas 52Certificação em Grupo</v>
      </c>
      <c r="G130" s="573" t="s">
        <v>1040</v>
      </c>
      <c r="H130" s="416" t="s">
        <v>829</v>
      </c>
      <c r="I130" s="575" t="s">
        <v>765</v>
      </c>
      <c r="J130" s="576" t="str">
        <f t="shared" si="3"/>
        <v>Medidas de emergência para lidar com eventos climáticas extremos e seus potenciais impactos (isto é, um plano de evacuação) são conhecidas pelos membros do grupo?Não</v>
      </c>
      <c r="K130" s="417" t="s">
        <v>1041</v>
      </c>
      <c r="L130" s="11" t="s">
        <v>1006</v>
      </c>
    </row>
    <row r="131" spans="1:12" ht="127.5" x14ac:dyDescent="0.25">
      <c r="A131" s="418">
        <v>52</v>
      </c>
      <c r="B131" s="368" t="s">
        <v>1030</v>
      </c>
      <c r="C131" s="561" t="s">
        <v>826</v>
      </c>
      <c r="D131" s="414"/>
      <c r="E131" s="419" t="s">
        <v>1031</v>
      </c>
      <c r="F131" s="577" t="str">
        <f t="shared" si="2"/>
        <v>Mudanças climáticas 52Certificação em Grupo</v>
      </c>
      <c r="G131" s="573" t="s">
        <v>1040</v>
      </c>
      <c r="H131" s="416" t="s">
        <v>831</v>
      </c>
      <c r="I131" s="575" t="s">
        <v>765</v>
      </c>
      <c r="J131" s="576" t="str">
        <f t="shared" si="3"/>
        <v>Medidas de emergência para lidar com eventos climáticas extremos e seus potenciais impactos (isto é, um plano de evacuação) são conhecidas pelos membros do grupo?Sim</v>
      </c>
      <c r="K131" s="420" t="s">
        <v>830</v>
      </c>
      <c r="L131" s="11" t="s">
        <v>1006</v>
      </c>
    </row>
  </sheetData>
  <sheetProtection algorithmName="SHA-512" hashValue="xtsJgX30iMYJnWLsFA5HUbNaey+8zHLRGJF95vz6jUI/NdVUIIx46NOoO4RgZnFMLeH2L8bfF7jOq7t6H0YWnQ==" saltValue="C/swc+zwBOCyd4y0kbeohg==" spinCount="100000" sheet="1" formatColumns="0" formatRows="0"/>
  <mergeCells count="5">
    <mergeCell ref="E85:E86"/>
    <mergeCell ref="E87:E88"/>
    <mergeCell ref="D124:D125"/>
    <mergeCell ref="D126:D127"/>
    <mergeCell ref="D128:D129"/>
  </mergeCells>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42EB-502C-4DF3-84BB-9882A1B54DDE}">
  <sheetPr>
    <tabColor rgb="FF00B0F0"/>
  </sheetPr>
  <dimension ref="A1"/>
  <sheetViews>
    <sheetView showGridLines="0" workbookViewId="0">
      <selection activeCell="A31" sqref="A31"/>
    </sheetView>
  </sheetViews>
  <sheetFormatPr defaultRowHeight="15" x14ac:dyDescent="0.25"/>
  <sheetData/>
  <sheetProtection algorithmName="SHA-512" hashValue="VnfUYOf00A4SeqcTOkgUIlwnBTSIYXreA7MVRgVGpY8FFcEtN+Rx+rBacCYkur8SdCTzJhJjs2lAGhJBYHnihg==" saltValue="pjnLzTPaJXnL1kEhU5i5dA==" spinCount="100000"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FC024-F7E8-4F60-81BD-88AC48FB3A32}">
  <sheetPr>
    <tabColor rgb="FF00B0F0"/>
  </sheetPr>
  <dimension ref="A1:CL582"/>
  <sheetViews>
    <sheetView zoomScale="90" zoomScaleNormal="90" workbookViewId="0"/>
  </sheetViews>
  <sheetFormatPr defaultRowHeight="15" x14ac:dyDescent="0.25"/>
  <cols>
    <col min="1" max="1" width="10.28515625" customWidth="1"/>
    <col min="2" max="2" width="15.7109375" customWidth="1"/>
    <col min="3" max="3" width="21.85546875" customWidth="1"/>
    <col min="4" max="4" width="38.7109375" customWidth="1"/>
    <col min="5" max="5" width="10.85546875" customWidth="1"/>
    <col min="6" max="6" width="96.5703125" customWidth="1"/>
    <col min="7" max="7" width="51.140625" customWidth="1"/>
    <col min="8" max="9" width="9.140625" style="440"/>
    <col min="10" max="90" width="9.140625" style="587"/>
  </cols>
  <sheetData>
    <row r="1" spans="1:90" ht="78.75" x14ac:dyDescent="0.25">
      <c r="A1" s="582" t="s">
        <v>816</v>
      </c>
      <c r="B1" s="583" t="s">
        <v>817</v>
      </c>
      <c r="C1" s="584" t="s">
        <v>763</v>
      </c>
      <c r="D1" s="585" t="s">
        <v>1054</v>
      </c>
      <c r="E1" s="585" t="s">
        <v>771</v>
      </c>
      <c r="F1" s="583" t="s">
        <v>1055</v>
      </c>
      <c r="G1" s="586" t="s">
        <v>1056</v>
      </c>
    </row>
    <row r="2" spans="1:90" s="590" customFormat="1" ht="41.25" customHeight="1" x14ac:dyDescent="0.25">
      <c r="A2" s="826">
        <v>1</v>
      </c>
      <c r="B2" s="827" t="s">
        <v>899</v>
      </c>
      <c r="C2" s="829" t="s">
        <v>900</v>
      </c>
      <c r="D2" s="681" t="s">
        <v>1057</v>
      </c>
      <c r="E2" s="588" t="s">
        <v>831</v>
      </c>
      <c r="F2" s="183" t="s">
        <v>1058</v>
      </c>
      <c r="G2" s="589"/>
      <c r="H2" s="440"/>
      <c r="I2" s="440"/>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c r="BM2" s="587"/>
      <c r="BN2" s="587"/>
      <c r="BO2" s="587"/>
      <c r="BP2" s="587"/>
      <c r="BQ2" s="587"/>
      <c r="BR2" s="587"/>
      <c r="BS2" s="587"/>
      <c r="BT2" s="587"/>
      <c r="BU2" s="587"/>
      <c r="BV2" s="587"/>
      <c r="BW2" s="587"/>
      <c r="BX2" s="587"/>
      <c r="BY2" s="587"/>
      <c r="BZ2" s="587"/>
      <c r="CA2" s="587"/>
      <c r="CB2" s="587"/>
      <c r="CC2" s="587"/>
      <c r="CD2" s="587"/>
      <c r="CE2" s="587"/>
      <c r="CF2" s="587"/>
      <c r="CG2" s="587"/>
      <c r="CH2" s="587"/>
      <c r="CI2" s="587"/>
      <c r="CJ2" s="587"/>
      <c r="CK2" s="587"/>
      <c r="CL2" s="587"/>
    </row>
    <row r="3" spans="1:90" s="590" customFormat="1" ht="49.5" customHeight="1" x14ac:dyDescent="0.25">
      <c r="A3" s="826"/>
      <c r="B3" s="828"/>
      <c r="C3" s="830"/>
      <c r="D3" s="680"/>
      <c r="E3" s="588" t="s">
        <v>829</v>
      </c>
      <c r="F3" s="183" t="s">
        <v>1059</v>
      </c>
      <c r="G3" s="589"/>
      <c r="H3" s="440"/>
      <c r="I3" s="440"/>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587"/>
      <c r="BH3" s="587"/>
      <c r="BI3" s="587"/>
      <c r="BJ3" s="587"/>
      <c r="BK3" s="587"/>
      <c r="BL3" s="587"/>
      <c r="BM3" s="587"/>
      <c r="BN3" s="587"/>
      <c r="BO3" s="587"/>
      <c r="BP3" s="587"/>
      <c r="BQ3" s="587"/>
      <c r="BR3" s="587"/>
      <c r="BS3" s="587"/>
      <c r="BT3" s="587"/>
      <c r="BU3" s="587"/>
      <c r="BV3" s="587"/>
      <c r="BW3" s="587"/>
      <c r="BX3" s="587"/>
      <c r="BY3" s="587"/>
      <c r="BZ3" s="587"/>
      <c r="CA3" s="587"/>
      <c r="CB3" s="587"/>
      <c r="CC3" s="587"/>
      <c r="CD3" s="587"/>
      <c r="CE3" s="587"/>
      <c r="CF3" s="587"/>
      <c r="CG3" s="587"/>
      <c r="CH3" s="587"/>
      <c r="CI3" s="587"/>
      <c r="CJ3" s="587"/>
      <c r="CK3" s="587"/>
      <c r="CL3" s="587"/>
    </row>
    <row r="4" spans="1:90" s="590" customFormat="1" ht="85.5" customHeight="1" x14ac:dyDescent="0.25">
      <c r="A4" s="831">
        <v>2</v>
      </c>
      <c r="B4" s="832" t="s">
        <v>905</v>
      </c>
      <c r="C4" s="834" t="s">
        <v>1060</v>
      </c>
      <c r="D4" s="836" t="s">
        <v>1061</v>
      </c>
      <c r="E4" s="591" t="s">
        <v>831</v>
      </c>
      <c r="F4" s="592" t="s">
        <v>1062</v>
      </c>
      <c r="G4" s="589"/>
      <c r="H4" s="440"/>
      <c r="I4" s="440"/>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c r="AW4" s="587"/>
      <c r="AX4" s="587"/>
      <c r="AY4" s="587"/>
      <c r="AZ4" s="587"/>
      <c r="BA4" s="587"/>
      <c r="BB4" s="587"/>
      <c r="BC4" s="587"/>
      <c r="BD4" s="587"/>
      <c r="BE4" s="587"/>
      <c r="BF4" s="587"/>
      <c r="BG4" s="587"/>
      <c r="BH4" s="587"/>
      <c r="BI4" s="587"/>
      <c r="BJ4" s="587"/>
      <c r="BK4" s="587"/>
      <c r="BL4" s="587"/>
      <c r="BM4" s="587"/>
      <c r="BN4" s="587"/>
      <c r="BO4" s="587"/>
      <c r="BP4" s="587"/>
      <c r="BQ4" s="587"/>
      <c r="BR4" s="587"/>
      <c r="BS4" s="587"/>
      <c r="BT4" s="587"/>
      <c r="BU4" s="587"/>
      <c r="BV4" s="587"/>
      <c r="BW4" s="587"/>
      <c r="BX4" s="587"/>
      <c r="BY4" s="587"/>
      <c r="BZ4" s="587"/>
      <c r="CA4" s="587"/>
      <c r="CB4" s="587"/>
      <c r="CC4" s="587"/>
      <c r="CD4" s="587"/>
      <c r="CE4" s="587"/>
      <c r="CF4" s="587"/>
      <c r="CG4" s="587"/>
      <c r="CH4" s="587"/>
      <c r="CI4" s="587"/>
      <c r="CJ4" s="587"/>
      <c r="CK4" s="587"/>
      <c r="CL4" s="587"/>
    </row>
    <row r="5" spans="1:90" s="590" customFormat="1" ht="27.75" customHeight="1" x14ac:dyDescent="0.25">
      <c r="A5" s="831"/>
      <c r="B5" s="833"/>
      <c r="C5" s="835"/>
      <c r="D5" s="837"/>
      <c r="E5" s="591" t="s">
        <v>829</v>
      </c>
      <c r="F5" s="592" t="s">
        <v>830</v>
      </c>
      <c r="G5" s="589"/>
      <c r="H5" s="440"/>
      <c r="I5" s="440"/>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c r="AW5" s="587"/>
      <c r="AX5" s="587"/>
      <c r="AY5" s="587"/>
      <c r="AZ5" s="587"/>
      <c r="BA5" s="587"/>
      <c r="BB5" s="587"/>
      <c r="BC5" s="587"/>
      <c r="BD5" s="587"/>
      <c r="BE5" s="587"/>
      <c r="BF5" s="587"/>
      <c r="BG5" s="587"/>
      <c r="BH5" s="587"/>
      <c r="BI5" s="587"/>
      <c r="BJ5" s="587"/>
      <c r="BK5" s="587"/>
      <c r="BL5" s="587"/>
      <c r="BM5" s="587"/>
      <c r="BN5" s="587"/>
      <c r="BO5" s="587"/>
      <c r="BP5" s="587"/>
      <c r="BQ5" s="587"/>
      <c r="BR5" s="587"/>
      <c r="BS5" s="587"/>
      <c r="BT5" s="587"/>
      <c r="BU5" s="587"/>
      <c r="BV5" s="587"/>
      <c r="BW5" s="587"/>
      <c r="BX5" s="587"/>
      <c r="BY5" s="587"/>
      <c r="BZ5" s="587"/>
      <c r="CA5" s="587"/>
      <c r="CB5" s="587"/>
      <c r="CC5" s="587"/>
      <c r="CD5" s="587"/>
      <c r="CE5" s="587"/>
      <c r="CF5" s="587"/>
      <c r="CG5" s="587"/>
      <c r="CH5" s="587"/>
      <c r="CI5" s="587"/>
      <c r="CJ5" s="587"/>
      <c r="CK5" s="587"/>
      <c r="CL5" s="587"/>
    </row>
    <row r="6" spans="1:90" s="590" customFormat="1" ht="23.25" customHeight="1" x14ac:dyDescent="0.25">
      <c r="A6" s="838">
        <v>3</v>
      </c>
      <c r="B6" s="833"/>
      <c r="C6" s="840" t="s">
        <v>1060</v>
      </c>
      <c r="D6" s="681" t="s">
        <v>909</v>
      </c>
      <c r="E6" s="588" t="s">
        <v>831</v>
      </c>
      <c r="F6" s="593" t="s">
        <v>830</v>
      </c>
      <c r="G6" s="589"/>
      <c r="H6" s="440"/>
      <c r="I6" s="440"/>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c r="AW6" s="587"/>
      <c r="AX6" s="587"/>
      <c r="AY6" s="587"/>
      <c r="AZ6" s="587"/>
      <c r="BA6" s="587"/>
      <c r="BB6" s="587"/>
      <c r="BC6" s="587"/>
      <c r="BD6" s="587"/>
      <c r="BE6" s="587"/>
      <c r="BF6" s="587"/>
      <c r="BG6" s="587"/>
      <c r="BH6" s="587"/>
      <c r="BI6" s="587"/>
      <c r="BJ6" s="587"/>
      <c r="BK6" s="587"/>
      <c r="BL6" s="587"/>
      <c r="BM6" s="587"/>
      <c r="BN6" s="587"/>
      <c r="BO6" s="587"/>
      <c r="BP6" s="587"/>
      <c r="BQ6" s="587"/>
      <c r="BR6" s="587"/>
      <c r="BS6" s="587"/>
      <c r="BT6" s="587"/>
      <c r="BU6" s="587"/>
      <c r="BV6" s="587"/>
      <c r="BW6" s="587"/>
      <c r="BX6" s="587"/>
      <c r="BY6" s="587"/>
      <c r="BZ6" s="587"/>
      <c r="CA6" s="587"/>
      <c r="CB6" s="587"/>
      <c r="CC6" s="587"/>
      <c r="CD6" s="587"/>
      <c r="CE6" s="587"/>
      <c r="CF6" s="587"/>
      <c r="CG6" s="587"/>
      <c r="CH6" s="587"/>
      <c r="CI6" s="587"/>
      <c r="CJ6" s="587"/>
      <c r="CK6" s="587"/>
      <c r="CL6" s="587"/>
    </row>
    <row r="7" spans="1:90" s="590" customFormat="1" ht="32.25" customHeight="1" x14ac:dyDescent="0.25">
      <c r="A7" s="839"/>
      <c r="B7" s="833"/>
      <c r="C7" s="841"/>
      <c r="D7" s="680"/>
      <c r="E7" s="588" t="s">
        <v>829</v>
      </c>
      <c r="F7" s="594" t="s">
        <v>910</v>
      </c>
      <c r="G7" s="589"/>
      <c r="H7" s="440"/>
      <c r="I7" s="440"/>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7"/>
      <c r="AL7" s="587"/>
      <c r="AM7" s="587"/>
      <c r="AN7" s="587"/>
      <c r="AO7" s="587"/>
      <c r="AP7" s="587"/>
      <c r="AQ7" s="587"/>
      <c r="AR7" s="587"/>
      <c r="AS7" s="587"/>
      <c r="AT7" s="587"/>
      <c r="AU7" s="587"/>
      <c r="AV7" s="587"/>
      <c r="AW7" s="587"/>
      <c r="AX7" s="587"/>
      <c r="AY7" s="587"/>
      <c r="AZ7" s="587"/>
      <c r="BA7" s="587"/>
      <c r="BB7" s="587"/>
      <c r="BC7" s="587"/>
      <c r="BD7" s="587"/>
      <c r="BE7" s="587"/>
      <c r="BF7" s="587"/>
      <c r="BG7" s="587"/>
      <c r="BH7" s="587"/>
      <c r="BI7" s="587"/>
      <c r="BJ7" s="587"/>
      <c r="BK7" s="587"/>
      <c r="BL7" s="587"/>
      <c r="BM7" s="587"/>
      <c r="BN7" s="587"/>
      <c r="BO7" s="587"/>
      <c r="BP7" s="587"/>
      <c r="BQ7" s="587"/>
      <c r="BR7" s="587"/>
      <c r="BS7" s="587"/>
      <c r="BT7" s="587"/>
      <c r="BU7" s="587"/>
      <c r="BV7" s="587"/>
      <c r="BW7" s="587"/>
      <c r="BX7" s="587"/>
      <c r="BY7" s="587"/>
      <c r="BZ7" s="587"/>
      <c r="CA7" s="587"/>
      <c r="CB7" s="587"/>
      <c r="CC7" s="587"/>
      <c r="CD7" s="587"/>
      <c r="CE7" s="587"/>
      <c r="CF7" s="587"/>
      <c r="CG7" s="587"/>
      <c r="CH7" s="587"/>
      <c r="CI7" s="587"/>
      <c r="CJ7" s="587"/>
      <c r="CK7" s="587"/>
      <c r="CL7" s="587"/>
    </row>
    <row r="8" spans="1:90" s="590" customFormat="1" ht="23.25" customHeight="1" x14ac:dyDescent="0.25">
      <c r="A8" s="842">
        <v>4</v>
      </c>
      <c r="B8" s="833"/>
      <c r="C8" s="834" t="s">
        <v>911</v>
      </c>
      <c r="D8" s="846" t="s">
        <v>1063</v>
      </c>
      <c r="E8" s="591" t="s">
        <v>831</v>
      </c>
      <c r="F8" s="595" t="s">
        <v>830</v>
      </c>
      <c r="G8" s="589"/>
      <c r="H8" s="440"/>
      <c r="I8" s="440"/>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587"/>
      <c r="BI8" s="587"/>
      <c r="BJ8" s="587"/>
      <c r="BK8" s="587"/>
      <c r="BL8" s="587"/>
      <c r="BM8" s="587"/>
      <c r="BN8" s="587"/>
      <c r="BO8" s="587"/>
      <c r="BP8" s="587"/>
      <c r="BQ8" s="587"/>
      <c r="BR8" s="587"/>
      <c r="BS8" s="587"/>
      <c r="BT8" s="587"/>
      <c r="BU8" s="587"/>
      <c r="BV8" s="587"/>
      <c r="BW8" s="587"/>
      <c r="BX8" s="587"/>
      <c r="BY8" s="587"/>
      <c r="BZ8" s="587"/>
      <c r="CA8" s="587"/>
      <c r="CB8" s="587"/>
      <c r="CC8" s="587"/>
      <c r="CD8" s="587"/>
      <c r="CE8" s="587"/>
      <c r="CF8" s="587"/>
      <c r="CG8" s="587"/>
      <c r="CH8" s="587"/>
      <c r="CI8" s="587"/>
      <c r="CJ8" s="587"/>
      <c r="CK8" s="587"/>
      <c r="CL8" s="587"/>
    </row>
    <row r="9" spans="1:90" s="590" customFormat="1" ht="15" customHeight="1" x14ac:dyDescent="0.25">
      <c r="A9" s="843"/>
      <c r="B9" s="833"/>
      <c r="C9" s="845"/>
      <c r="D9" s="847"/>
      <c r="E9" s="849" t="s">
        <v>1064</v>
      </c>
      <c r="F9" s="824" t="s">
        <v>915</v>
      </c>
      <c r="G9" s="589"/>
      <c r="H9" s="440"/>
      <c r="I9" s="440"/>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587"/>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7"/>
      <c r="CH9" s="587"/>
      <c r="CI9" s="587"/>
      <c r="CJ9" s="587"/>
      <c r="CK9" s="587"/>
      <c r="CL9" s="587"/>
    </row>
    <row r="10" spans="1:90" s="590" customFormat="1" ht="54" customHeight="1" x14ac:dyDescent="0.25">
      <c r="A10" s="844"/>
      <c r="B10" s="833"/>
      <c r="C10" s="835"/>
      <c r="D10" s="848"/>
      <c r="E10" s="850"/>
      <c r="F10" s="825"/>
      <c r="G10" s="589"/>
      <c r="H10" s="440"/>
      <c r="I10" s="440"/>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7"/>
      <c r="BD10" s="587"/>
      <c r="BE10" s="587"/>
      <c r="BF10" s="587"/>
      <c r="BG10" s="587"/>
      <c r="BH10" s="587"/>
      <c r="BI10" s="587"/>
      <c r="BJ10" s="587"/>
      <c r="BK10" s="587"/>
      <c r="BL10" s="587"/>
      <c r="BM10" s="587"/>
      <c r="BN10" s="587"/>
      <c r="BO10" s="587"/>
      <c r="BP10" s="587"/>
      <c r="BQ10" s="587"/>
      <c r="BR10" s="587"/>
      <c r="BS10" s="587"/>
      <c r="BT10" s="587"/>
      <c r="BU10" s="587"/>
      <c r="BV10" s="587"/>
      <c r="BW10" s="587"/>
      <c r="BX10" s="587"/>
      <c r="BY10" s="587"/>
      <c r="BZ10" s="587"/>
      <c r="CA10" s="587"/>
      <c r="CB10" s="587"/>
      <c r="CC10" s="587"/>
      <c r="CD10" s="587"/>
      <c r="CE10" s="587"/>
      <c r="CF10" s="587"/>
      <c r="CG10" s="587"/>
      <c r="CH10" s="587"/>
      <c r="CI10" s="587"/>
      <c r="CJ10" s="587"/>
      <c r="CK10" s="587"/>
      <c r="CL10" s="587"/>
    </row>
    <row r="11" spans="1:90" s="590" customFormat="1" ht="22.5" customHeight="1" x14ac:dyDescent="0.25">
      <c r="A11" s="838">
        <v>5</v>
      </c>
      <c r="B11" s="833"/>
      <c r="C11" s="829" t="s">
        <v>911</v>
      </c>
      <c r="D11" s="681" t="s">
        <v>1065</v>
      </c>
      <c r="E11" s="588" t="s">
        <v>831</v>
      </c>
      <c r="F11" s="596" t="s">
        <v>830</v>
      </c>
      <c r="G11" s="589"/>
      <c r="H11" s="440"/>
      <c r="I11" s="440"/>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7"/>
      <c r="BD11" s="587"/>
      <c r="BE11" s="587"/>
      <c r="BF11" s="587"/>
      <c r="BG11" s="587"/>
      <c r="BH11" s="587"/>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87"/>
      <c r="CL11" s="587"/>
    </row>
    <row r="12" spans="1:90" s="590" customFormat="1" ht="108" customHeight="1" x14ac:dyDescent="0.25">
      <c r="A12" s="839"/>
      <c r="B12" s="833"/>
      <c r="C12" s="830"/>
      <c r="D12" s="680"/>
      <c r="E12" s="588" t="s">
        <v>829</v>
      </c>
      <c r="F12" s="597" t="s">
        <v>1066</v>
      </c>
      <c r="G12" s="589"/>
      <c r="H12" s="440"/>
      <c r="I12" s="440"/>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7"/>
      <c r="AY12" s="587"/>
      <c r="AZ12" s="587"/>
      <c r="BA12" s="587"/>
      <c r="BB12" s="587"/>
      <c r="BC12" s="587"/>
      <c r="BD12" s="587"/>
      <c r="BE12" s="587"/>
      <c r="BF12" s="587"/>
      <c r="BG12" s="587"/>
      <c r="BH12" s="587"/>
      <c r="BI12" s="587"/>
      <c r="BJ12" s="587"/>
      <c r="BK12" s="587"/>
      <c r="BL12" s="587"/>
      <c r="BM12" s="587"/>
      <c r="BN12" s="587"/>
      <c r="BO12" s="587"/>
      <c r="BP12" s="587"/>
      <c r="BQ12" s="587"/>
      <c r="BR12" s="587"/>
      <c r="BS12" s="587"/>
      <c r="BT12" s="587"/>
      <c r="BU12" s="587"/>
      <c r="BV12" s="587"/>
      <c r="BW12" s="587"/>
      <c r="BX12" s="587"/>
      <c r="BY12" s="587"/>
      <c r="BZ12" s="587"/>
      <c r="CA12" s="587"/>
      <c r="CB12" s="587"/>
      <c r="CC12" s="587"/>
      <c r="CD12" s="587"/>
      <c r="CE12" s="587"/>
      <c r="CF12" s="587"/>
      <c r="CG12" s="587"/>
      <c r="CH12" s="587"/>
      <c r="CI12" s="587"/>
      <c r="CJ12" s="587"/>
      <c r="CK12" s="587"/>
      <c r="CL12" s="587"/>
    </row>
    <row r="13" spans="1:90" s="590" customFormat="1" ht="31.5" customHeight="1" x14ac:dyDescent="0.25">
      <c r="A13" s="831">
        <v>6</v>
      </c>
      <c r="B13" s="833"/>
      <c r="C13" s="834" t="s">
        <v>916</v>
      </c>
      <c r="D13" s="836" t="s">
        <v>920</v>
      </c>
      <c r="E13" s="598" t="s">
        <v>831</v>
      </c>
      <c r="F13" s="599" t="s">
        <v>1067</v>
      </c>
      <c r="G13" s="589"/>
      <c r="H13" s="440"/>
      <c r="I13" s="440"/>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7"/>
      <c r="AM13" s="587"/>
      <c r="AN13" s="587"/>
      <c r="AO13" s="587"/>
      <c r="AP13" s="587"/>
      <c r="AQ13" s="587"/>
      <c r="AR13" s="587"/>
      <c r="AS13" s="587"/>
      <c r="AT13" s="587"/>
      <c r="AU13" s="587"/>
      <c r="AV13" s="587"/>
      <c r="AW13" s="587"/>
      <c r="AX13" s="587"/>
      <c r="AY13" s="587"/>
      <c r="AZ13" s="587"/>
      <c r="BA13" s="587"/>
      <c r="BB13" s="587"/>
      <c r="BC13" s="587"/>
      <c r="BD13" s="587"/>
      <c r="BE13" s="587"/>
      <c r="BF13" s="587"/>
      <c r="BG13" s="587"/>
      <c r="BH13" s="587"/>
      <c r="BI13" s="587"/>
      <c r="BJ13" s="587"/>
      <c r="BK13" s="587"/>
      <c r="BL13" s="587"/>
      <c r="BM13" s="587"/>
      <c r="BN13" s="587"/>
      <c r="BO13" s="587"/>
      <c r="BP13" s="587"/>
      <c r="BQ13" s="587"/>
      <c r="BR13" s="587"/>
      <c r="BS13" s="587"/>
      <c r="BT13" s="587"/>
      <c r="BU13" s="587"/>
      <c r="BV13" s="587"/>
      <c r="BW13" s="587"/>
      <c r="BX13" s="587"/>
      <c r="BY13" s="587"/>
      <c r="BZ13" s="587"/>
      <c r="CA13" s="587"/>
      <c r="CB13" s="587"/>
      <c r="CC13" s="587"/>
      <c r="CD13" s="587"/>
      <c r="CE13" s="587"/>
      <c r="CF13" s="587"/>
      <c r="CG13" s="587"/>
      <c r="CH13" s="587"/>
      <c r="CI13" s="587"/>
      <c r="CJ13" s="587"/>
      <c r="CK13" s="587"/>
      <c r="CL13" s="587"/>
    </row>
    <row r="14" spans="1:90" s="590" customFormat="1" ht="153.75" customHeight="1" x14ac:dyDescent="0.25">
      <c r="A14" s="831"/>
      <c r="B14" s="833"/>
      <c r="C14" s="835"/>
      <c r="D14" s="837"/>
      <c r="E14" s="591" t="s">
        <v>829</v>
      </c>
      <c r="F14" s="600" t="s">
        <v>1068</v>
      </c>
      <c r="G14" s="589"/>
      <c r="H14" s="440"/>
      <c r="I14" s="440"/>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587"/>
      <c r="AM14" s="587"/>
      <c r="AN14" s="587"/>
      <c r="AO14" s="587"/>
      <c r="AP14" s="587"/>
      <c r="AQ14" s="587"/>
      <c r="AR14" s="587"/>
      <c r="AS14" s="587"/>
      <c r="AT14" s="587"/>
      <c r="AU14" s="587"/>
      <c r="AV14" s="587"/>
      <c r="AW14" s="587"/>
      <c r="AX14" s="587"/>
      <c r="AY14" s="587"/>
      <c r="AZ14" s="587"/>
      <c r="BA14" s="587"/>
      <c r="BB14" s="587"/>
      <c r="BC14" s="587"/>
      <c r="BD14" s="587"/>
      <c r="BE14" s="587"/>
      <c r="BF14" s="587"/>
      <c r="BG14" s="587"/>
      <c r="BH14" s="587"/>
      <c r="BI14" s="587"/>
      <c r="BJ14" s="587"/>
      <c r="BK14" s="587"/>
      <c r="BL14" s="587"/>
      <c r="BM14" s="587"/>
      <c r="BN14" s="587"/>
      <c r="BO14" s="587"/>
      <c r="BP14" s="587"/>
      <c r="BQ14" s="587"/>
      <c r="BR14" s="587"/>
      <c r="BS14" s="587"/>
      <c r="BT14" s="587"/>
      <c r="BU14" s="587"/>
      <c r="BV14" s="587"/>
      <c r="BW14" s="587"/>
      <c r="BX14" s="587"/>
      <c r="BY14" s="587"/>
      <c r="BZ14" s="587"/>
      <c r="CA14" s="587"/>
      <c r="CB14" s="587"/>
      <c r="CC14" s="587"/>
      <c r="CD14" s="587"/>
      <c r="CE14" s="587"/>
      <c r="CF14" s="587"/>
      <c r="CG14" s="587"/>
      <c r="CH14" s="587"/>
      <c r="CI14" s="587"/>
      <c r="CJ14" s="587"/>
      <c r="CK14" s="587"/>
      <c r="CL14" s="587"/>
    </row>
    <row r="15" spans="1:90" s="590" customFormat="1" ht="42.75" customHeight="1" x14ac:dyDescent="0.25">
      <c r="A15" s="826">
        <v>7</v>
      </c>
      <c r="B15" s="833"/>
      <c r="C15" s="829" t="s">
        <v>924</v>
      </c>
      <c r="D15" s="681" t="s">
        <v>1069</v>
      </c>
      <c r="E15" s="588" t="s">
        <v>831</v>
      </c>
      <c r="F15" s="183" t="s">
        <v>1070</v>
      </c>
      <c r="G15" s="589"/>
      <c r="H15" s="440"/>
      <c r="I15" s="440"/>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587"/>
      <c r="AQ15" s="587"/>
      <c r="AR15" s="587"/>
      <c r="AS15" s="587"/>
      <c r="AT15" s="587"/>
      <c r="AU15" s="587"/>
      <c r="AV15" s="587"/>
      <c r="AW15" s="587"/>
      <c r="AX15" s="587"/>
      <c r="AY15" s="587"/>
      <c r="AZ15" s="587"/>
      <c r="BA15" s="587"/>
      <c r="BB15" s="587"/>
      <c r="BC15" s="587"/>
      <c r="BD15" s="587"/>
      <c r="BE15" s="587"/>
      <c r="BF15" s="587"/>
      <c r="BG15" s="587"/>
      <c r="BH15" s="587"/>
      <c r="BI15" s="587"/>
      <c r="BJ15" s="587"/>
      <c r="BK15" s="587"/>
      <c r="BL15" s="587"/>
      <c r="BM15" s="587"/>
      <c r="BN15" s="587"/>
      <c r="BO15" s="587"/>
      <c r="BP15" s="587"/>
      <c r="BQ15" s="587"/>
      <c r="BR15" s="587"/>
      <c r="BS15" s="587"/>
      <c r="BT15" s="587"/>
      <c r="BU15" s="587"/>
      <c r="BV15" s="587"/>
      <c r="BW15" s="587"/>
      <c r="BX15" s="587"/>
      <c r="BY15" s="587"/>
      <c r="BZ15" s="587"/>
      <c r="CA15" s="587"/>
      <c r="CB15" s="587"/>
      <c r="CC15" s="587"/>
      <c r="CD15" s="587"/>
      <c r="CE15" s="587"/>
      <c r="CF15" s="587"/>
      <c r="CG15" s="587"/>
      <c r="CH15" s="587"/>
      <c r="CI15" s="587"/>
      <c r="CJ15" s="587"/>
      <c r="CK15" s="587"/>
      <c r="CL15" s="587"/>
    </row>
    <row r="16" spans="1:90" s="590" customFormat="1" ht="112.5" customHeight="1" x14ac:dyDescent="0.25">
      <c r="A16" s="826"/>
      <c r="B16" s="833"/>
      <c r="C16" s="853"/>
      <c r="D16" s="679"/>
      <c r="E16" s="854" t="s">
        <v>1064</v>
      </c>
      <c r="F16" s="840" t="s">
        <v>1071</v>
      </c>
      <c r="G16" s="589"/>
      <c r="H16" s="440"/>
      <c r="I16" s="440"/>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87"/>
      <c r="AO16" s="587"/>
      <c r="AP16" s="587"/>
      <c r="AQ16" s="587"/>
      <c r="AR16" s="587"/>
      <c r="AS16" s="587"/>
      <c r="AT16" s="587"/>
      <c r="AU16" s="587"/>
      <c r="AV16" s="587"/>
      <c r="AW16" s="587"/>
      <c r="AX16" s="587"/>
      <c r="AY16" s="587"/>
      <c r="AZ16" s="587"/>
      <c r="BA16" s="587"/>
      <c r="BB16" s="587"/>
      <c r="BC16" s="587"/>
      <c r="BD16" s="587"/>
      <c r="BE16" s="587"/>
      <c r="BF16" s="587"/>
      <c r="BG16" s="587"/>
      <c r="BH16" s="587"/>
      <c r="BI16" s="587"/>
      <c r="BJ16" s="587"/>
      <c r="BK16" s="587"/>
      <c r="BL16" s="587"/>
      <c r="BM16" s="587"/>
      <c r="BN16" s="587"/>
      <c r="BO16" s="587"/>
      <c r="BP16" s="587"/>
      <c r="BQ16" s="587"/>
      <c r="BR16" s="587"/>
      <c r="BS16" s="587"/>
      <c r="BT16" s="587"/>
      <c r="BU16" s="587"/>
      <c r="BV16" s="587"/>
      <c r="BW16" s="587"/>
      <c r="BX16" s="587"/>
      <c r="BY16" s="587"/>
      <c r="BZ16" s="587"/>
      <c r="CA16" s="587"/>
      <c r="CB16" s="587"/>
      <c r="CC16" s="587"/>
      <c r="CD16" s="587"/>
      <c r="CE16" s="587"/>
      <c r="CF16" s="587"/>
      <c r="CG16" s="587"/>
      <c r="CH16" s="587"/>
      <c r="CI16" s="587"/>
      <c r="CJ16" s="587"/>
      <c r="CK16" s="587"/>
      <c r="CL16" s="587"/>
    </row>
    <row r="17" spans="1:90" s="590" customFormat="1" ht="52.5" customHeight="1" x14ac:dyDescent="0.25">
      <c r="A17" s="826"/>
      <c r="B17" s="833"/>
      <c r="C17" s="830"/>
      <c r="D17" s="680"/>
      <c r="E17" s="855"/>
      <c r="F17" s="841"/>
      <c r="G17" s="589"/>
      <c r="H17" s="440"/>
      <c r="I17" s="440"/>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row>
    <row r="18" spans="1:90" s="590" customFormat="1" x14ac:dyDescent="0.25">
      <c r="A18" s="831">
        <v>8</v>
      </c>
      <c r="B18" s="833"/>
      <c r="C18" s="834" t="s">
        <v>933</v>
      </c>
      <c r="D18" s="836" t="s">
        <v>1072</v>
      </c>
      <c r="E18" s="849" t="s">
        <v>831</v>
      </c>
      <c r="F18" s="851" t="s">
        <v>1073</v>
      </c>
      <c r="G18" s="589"/>
      <c r="H18" s="440"/>
      <c r="I18" s="440"/>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row>
    <row r="19" spans="1:90" s="590" customFormat="1" ht="25.5" customHeight="1" x14ac:dyDescent="0.25">
      <c r="A19" s="831"/>
      <c r="B19" s="833"/>
      <c r="C19" s="845"/>
      <c r="D19" s="865"/>
      <c r="E19" s="850"/>
      <c r="F19" s="852"/>
      <c r="G19" s="589"/>
      <c r="H19" s="440"/>
      <c r="I19" s="440"/>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row>
    <row r="20" spans="1:90" s="590" customFormat="1" ht="25.5" customHeight="1" x14ac:dyDescent="0.25">
      <c r="A20" s="831"/>
      <c r="B20" s="833"/>
      <c r="C20" s="845"/>
      <c r="D20" s="865"/>
      <c r="E20" s="849" t="s">
        <v>829</v>
      </c>
      <c r="F20" s="851" t="s">
        <v>1074</v>
      </c>
      <c r="G20" s="589"/>
      <c r="H20" s="440"/>
      <c r="I20" s="440"/>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row>
    <row r="21" spans="1:90" s="590" customFormat="1" ht="36" customHeight="1" x14ac:dyDescent="0.25">
      <c r="A21" s="831"/>
      <c r="B21" s="833"/>
      <c r="C21" s="835"/>
      <c r="D21" s="837"/>
      <c r="E21" s="850"/>
      <c r="F21" s="852"/>
      <c r="G21" s="589"/>
      <c r="H21" s="440"/>
      <c r="I21" s="440"/>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7"/>
      <c r="BW21" s="587"/>
      <c r="BX21" s="587"/>
      <c r="BY21" s="587"/>
      <c r="BZ21" s="587"/>
      <c r="CA21" s="587"/>
      <c r="CB21" s="587"/>
      <c r="CC21" s="587"/>
      <c r="CD21" s="587"/>
      <c r="CE21" s="587"/>
      <c r="CF21" s="587"/>
      <c r="CG21" s="587"/>
      <c r="CH21" s="587"/>
      <c r="CI21" s="587"/>
      <c r="CJ21" s="587"/>
      <c r="CK21" s="587"/>
      <c r="CL21" s="587"/>
    </row>
    <row r="22" spans="1:90" s="590" customFormat="1" ht="81" customHeight="1" x14ac:dyDescent="0.25">
      <c r="A22" s="838">
        <v>9</v>
      </c>
      <c r="B22" s="833"/>
      <c r="C22" s="829" t="s">
        <v>1075</v>
      </c>
      <c r="D22" s="681" t="s">
        <v>1076</v>
      </c>
      <c r="E22" s="854" t="s">
        <v>831</v>
      </c>
      <c r="F22" s="840" t="s">
        <v>1077</v>
      </c>
      <c r="G22" s="589"/>
      <c r="H22" s="440"/>
      <c r="I22" s="440"/>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c r="AW22" s="587"/>
      <c r="AX22" s="587"/>
      <c r="AY22" s="587"/>
      <c r="AZ22" s="587"/>
      <c r="BA22" s="587"/>
      <c r="BB22" s="587"/>
      <c r="BC22" s="587"/>
      <c r="BD22" s="587"/>
      <c r="BE22" s="587"/>
      <c r="BF22" s="587"/>
      <c r="BG22" s="587"/>
      <c r="BH22" s="587"/>
      <c r="BI22" s="587"/>
      <c r="BJ22" s="587"/>
      <c r="BK22" s="587"/>
      <c r="BL22" s="587"/>
      <c r="BM22" s="587"/>
      <c r="BN22" s="587"/>
      <c r="BO22" s="587"/>
      <c r="BP22" s="587"/>
      <c r="BQ22" s="587"/>
      <c r="BR22" s="587"/>
      <c r="BS22" s="587"/>
      <c r="BT22" s="587"/>
      <c r="BU22" s="587"/>
      <c r="BV22" s="587"/>
      <c r="BW22" s="587"/>
      <c r="BX22" s="587"/>
      <c r="BY22" s="587"/>
      <c r="BZ22" s="587"/>
      <c r="CA22" s="587"/>
      <c r="CB22" s="587"/>
      <c r="CC22" s="587"/>
      <c r="CD22" s="587"/>
      <c r="CE22" s="587"/>
      <c r="CF22" s="587"/>
      <c r="CG22" s="587"/>
      <c r="CH22" s="587"/>
      <c r="CI22" s="587"/>
      <c r="CJ22" s="587"/>
      <c r="CK22" s="587"/>
      <c r="CL22" s="587"/>
    </row>
    <row r="23" spans="1:90" s="590" customFormat="1" ht="72.75" customHeight="1" x14ac:dyDescent="0.25">
      <c r="A23" s="860"/>
      <c r="B23" s="833"/>
      <c r="C23" s="853"/>
      <c r="D23" s="679"/>
      <c r="E23" s="855"/>
      <c r="F23" s="861"/>
      <c r="G23" s="589"/>
      <c r="H23" s="440"/>
      <c r="I23" s="440"/>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7"/>
      <c r="AL23" s="587"/>
      <c r="AM23" s="587"/>
      <c r="AN23" s="587"/>
      <c r="AO23" s="587"/>
      <c r="AP23" s="587"/>
      <c r="AQ23" s="587"/>
      <c r="AR23" s="587"/>
      <c r="AS23" s="587"/>
      <c r="AT23" s="587"/>
      <c r="AU23" s="587"/>
      <c r="AV23" s="587"/>
      <c r="AW23" s="587"/>
      <c r="AX23" s="587"/>
      <c r="AY23" s="587"/>
      <c r="AZ23" s="587"/>
      <c r="BA23" s="587"/>
      <c r="BB23" s="587"/>
      <c r="BC23" s="587"/>
      <c r="BD23" s="587"/>
      <c r="BE23" s="587"/>
      <c r="BF23" s="587"/>
      <c r="BG23" s="587"/>
      <c r="BH23" s="587"/>
      <c r="BI23" s="587"/>
      <c r="BJ23" s="587"/>
      <c r="BK23" s="587"/>
      <c r="BL23" s="587"/>
      <c r="BM23" s="587"/>
      <c r="BN23" s="587"/>
      <c r="BO23" s="587"/>
      <c r="BP23" s="587"/>
      <c r="BQ23" s="587"/>
      <c r="BR23" s="587"/>
      <c r="BS23" s="587"/>
      <c r="BT23" s="587"/>
      <c r="BU23" s="587"/>
      <c r="BV23" s="587"/>
      <c r="BW23" s="587"/>
      <c r="BX23" s="587"/>
      <c r="BY23" s="587"/>
      <c r="BZ23" s="587"/>
      <c r="CA23" s="587"/>
      <c r="CB23" s="587"/>
      <c r="CC23" s="587"/>
      <c r="CD23" s="587"/>
      <c r="CE23" s="587"/>
      <c r="CF23" s="587"/>
      <c r="CG23" s="587"/>
      <c r="CH23" s="587"/>
      <c r="CI23" s="587"/>
      <c r="CJ23" s="587"/>
      <c r="CK23" s="587"/>
      <c r="CL23" s="587"/>
    </row>
    <row r="24" spans="1:90" s="590" customFormat="1" ht="53.25" customHeight="1" x14ac:dyDescent="0.25">
      <c r="A24" s="860"/>
      <c r="B24" s="833"/>
      <c r="C24" s="853"/>
      <c r="D24" s="679"/>
      <c r="E24" s="854" t="s">
        <v>1064</v>
      </c>
      <c r="F24" s="863" t="s">
        <v>1078</v>
      </c>
      <c r="G24" s="589"/>
      <c r="H24" s="440"/>
      <c r="I24" s="440"/>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row>
    <row r="25" spans="1:90" s="590" customFormat="1" ht="29.25" customHeight="1" x14ac:dyDescent="0.25">
      <c r="A25" s="856"/>
      <c r="B25" s="833"/>
      <c r="C25" s="853"/>
      <c r="D25" s="679"/>
      <c r="E25" s="862"/>
      <c r="F25" s="864"/>
      <c r="G25" s="589"/>
      <c r="H25" s="440"/>
      <c r="I25" s="440"/>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row>
    <row r="26" spans="1:90" s="590" customFormat="1" ht="207.75" customHeight="1" x14ac:dyDescent="0.25">
      <c r="A26" s="866">
        <v>10</v>
      </c>
      <c r="B26" s="833"/>
      <c r="C26" s="868" t="s">
        <v>950</v>
      </c>
      <c r="D26" s="869" t="s">
        <v>1079</v>
      </c>
      <c r="E26" s="601" t="s">
        <v>831</v>
      </c>
      <c r="F26" s="599" t="s">
        <v>1080</v>
      </c>
      <c r="G26" s="589"/>
      <c r="H26" s="440"/>
      <c r="I26" s="440"/>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c r="CD26" s="587"/>
      <c r="CE26" s="587"/>
      <c r="CF26" s="587"/>
      <c r="CG26" s="587"/>
      <c r="CH26" s="587"/>
      <c r="CI26" s="587"/>
      <c r="CJ26" s="587"/>
      <c r="CK26" s="587"/>
      <c r="CL26" s="587"/>
    </row>
    <row r="27" spans="1:90" s="590" customFormat="1" ht="19.5" customHeight="1" x14ac:dyDescent="0.25">
      <c r="A27" s="866"/>
      <c r="B27" s="833"/>
      <c r="C27" s="868"/>
      <c r="D27" s="869"/>
      <c r="E27" s="870" t="s">
        <v>829</v>
      </c>
      <c r="F27" s="868" t="s">
        <v>830</v>
      </c>
      <c r="G27" s="589"/>
      <c r="H27" s="440"/>
      <c r="I27" s="440"/>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row>
    <row r="28" spans="1:90" s="590" customFormat="1" ht="2.25" customHeight="1" x14ac:dyDescent="0.25">
      <c r="A28" s="867"/>
      <c r="B28" s="833"/>
      <c r="C28" s="868"/>
      <c r="D28" s="869"/>
      <c r="E28" s="870"/>
      <c r="F28" s="868"/>
      <c r="G28" s="589"/>
      <c r="H28" s="440"/>
      <c r="I28" s="440"/>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7"/>
      <c r="AL28" s="587"/>
      <c r="AM28" s="587"/>
      <c r="AN28" s="587"/>
      <c r="AO28" s="587"/>
      <c r="AP28" s="587"/>
      <c r="AQ28" s="587"/>
      <c r="AR28" s="587"/>
      <c r="AS28" s="587"/>
      <c r="AT28" s="587"/>
      <c r="AU28" s="587"/>
      <c r="AV28" s="587"/>
      <c r="AW28" s="587"/>
      <c r="AX28" s="587"/>
      <c r="AY28" s="587"/>
      <c r="AZ28" s="587"/>
      <c r="BA28" s="587"/>
      <c r="BB28" s="587"/>
      <c r="BC28" s="587"/>
      <c r="BD28" s="587"/>
      <c r="BE28" s="587"/>
      <c r="BF28" s="587"/>
      <c r="BG28" s="587"/>
      <c r="BH28" s="587"/>
      <c r="BI28" s="587"/>
      <c r="BJ28" s="587"/>
      <c r="BK28" s="587"/>
      <c r="BL28" s="587"/>
      <c r="BM28" s="587"/>
      <c r="BN28" s="587"/>
      <c r="BO28" s="587"/>
      <c r="BP28" s="587"/>
      <c r="BQ28" s="587"/>
      <c r="BR28" s="587"/>
      <c r="BS28" s="587"/>
      <c r="BT28" s="587"/>
      <c r="BU28" s="587"/>
      <c r="BV28" s="587"/>
      <c r="BW28" s="587"/>
      <c r="BX28" s="587"/>
      <c r="BY28" s="587"/>
      <c r="BZ28" s="587"/>
      <c r="CA28" s="587"/>
      <c r="CB28" s="587"/>
      <c r="CC28" s="587"/>
      <c r="CD28" s="587"/>
      <c r="CE28" s="587"/>
      <c r="CF28" s="587"/>
      <c r="CG28" s="587"/>
      <c r="CH28" s="587"/>
      <c r="CI28" s="587"/>
      <c r="CJ28" s="587"/>
      <c r="CK28" s="587"/>
      <c r="CL28" s="587"/>
    </row>
    <row r="29" spans="1:90" s="590" customFormat="1" ht="143.25" customHeight="1" x14ac:dyDescent="0.25">
      <c r="A29" s="838">
        <v>11</v>
      </c>
      <c r="B29" s="833"/>
      <c r="C29" s="857" t="s">
        <v>955</v>
      </c>
      <c r="D29" s="679" t="s">
        <v>1081</v>
      </c>
      <c r="E29" s="602" t="s">
        <v>831</v>
      </c>
      <c r="F29" s="603" t="s">
        <v>1082</v>
      </c>
      <c r="G29" s="589"/>
      <c r="H29" s="440"/>
      <c r="I29" s="440"/>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7"/>
      <c r="BS29" s="587"/>
      <c r="BT29" s="587"/>
      <c r="BU29" s="587"/>
      <c r="BV29" s="587"/>
      <c r="BW29" s="587"/>
      <c r="BX29" s="587"/>
      <c r="BY29" s="587"/>
      <c r="BZ29" s="587"/>
      <c r="CA29" s="587"/>
      <c r="CB29" s="587"/>
      <c r="CC29" s="587"/>
      <c r="CD29" s="587"/>
      <c r="CE29" s="587"/>
      <c r="CF29" s="587"/>
      <c r="CG29" s="587"/>
      <c r="CH29" s="587"/>
      <c r="CI29" s="587"/>
      <c r="CJ29" s="587"/>
      <c r="CK29" s="587"/>
      <c r="CL29" s="587"/>
    </row>
    <row r="30" spans="1:90" s="590" customFormat="1" ht="34.5" customHeight="1" x14ac:dyDescent="0.25">
      <c r="A30" s="856"/>
      <c r="B30" s="833"/>
      <c r="C30" s="858"/>
      <c r="D30" s="859"/>
      <c r="E30" s="588" t="s">
        <v>829</v>
      </c>
      <c r="F30" s="604" t="s">
        <v>830</v>
      </c>
      <c r="G30" s="589"/>
      <c r="H30" s="440"/>
      <c r="I30" s="440"/>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7"/>
      <c r="AY30" s="587"/>
      <c r="AZ30" s="587"/>
      <c r="BA30" s="587"/>
      <c r="BB30" s="587"/>
      <c r="BC30" s="587"/>
      <c r="BD30" s="587"/>
      <c r="BE30" s="587"/>
      <c r="BF30" s="587"/>
      <c r="BG30" s="587"/>
      <c r="BH30" s="587"/>
      <c r="BI30" s="587"/>
      <c r="BJ30" s="587"/>
      <c r="BK30" s="587"/>
      <c r="BL30" s="587"/>
      <c r="BM30" s="587"/>
      <c r="BN30" s="587"/>
      <c r="BO30" s="587"/>
      <c r="BP30" s="587"/>
      <c r="BQ30" s="587"/>
      <c r="BR30" s="587"/>
      <c r="BS30" s="587"/>
      <c r="BT30" s="587"/>
      <c r="BU30" s="587"/>
      <c r="BV30" s="587"/>
      <c r="BW30" s="587"/>
      <c r="BX30" s="587"/>
      <c r="BY30" s="587"/>
      <c r="BZ30" s="587"/>
      <c r="CA30" s="587"/>
      <c r="CB30" s="587"/>
      <c r="CC30" s="587"/>
      <c r="CD30" s="587"/>
      <c r="CE30" s="587"/>
      <c r="CF30" s="587"/>
      <c r="CG30" s="587"/>
      <c r="CH30" s="587"/>
      <c r="CI30" s="587"/>
      <c r="CJ30" s="587"/>
      <c r="CK30" s="587"/>
      <c r="CL30" s="587"/>
    </row>
    <row r="31" spans="1:90" s="590" customFormat="1" ht="60.75" customHeight="1" x14ac:dyDescent="0.25">
      <c r="A31" s="871">
        <v>12</v>
      </c>
      <c r="B31" s="833"/>
      <c r="C31" s="834" t="s">
        <v>960</v>
      </c>
      <c r="D31" s="865" t="s">
        <v>1083</v>
      </c>
      <c r="E31" s="598" t="s">
        <v>1084</v>
      </c>
      <c r="F31" s="605" t="s">
        <v>1085</v>
      </c>
      <c r="G31" s="589"/>
      <c r="H31" s="440"/>
      <c r="I31" s="440"/>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c r="AV31" s="587"/>
      <c r="AW31" s="587"/>
      <c r="AX31" s="587"/>
      <c r="AY31" s="587"/>
      <c r="AZ31" s="587"/>
      <c r="BA31" s="587"/>
      <c r="BB31" s="587"/>
      <c r="BC31" s="587"/>
      <c r="BD31" s="587"/>
      <c r="BE31" s="587"/>
      <c r="BF31" s="587"/>
      <c r="BG31" s="587"/>
      <c r="BH31" s="587"/>
      <c r="BI31" s="587"/>
      <c r="BJ31" s="587"/>
      <c r="BK31" s="587"/>
      <c r="BL31" s="587"/>
      <c r="BM31" s="587"/>
      <c r="BN31" s="587"/>
      <c r="BO31" s="587"/>
      <c r="BP31" s="587"/>
      <c r="BQ31" s="587"/>
      <c r="BR31" s="587"/>
      <c r="BS31" s="587"/>
      <c r="BT31" s="587"/>
      <c r="BU31" s="587"/>
      <c r="BV31" s="587"/>
      <c r="BW31" s="587"/>
      <c r="BX31" s="587"/>
      <c r="BY31" s="587"/>
      <c r="BZ31" s="587"/>
      <c r="CA31" s="587"/>
      <c r="CB31" s="587"/>
      <c r="CC31" s="587"/>
      <c r="CD31" s="587"/>
      <c r="CE31" s="587"/>
      <c r="CF31" s="587"/>
      <c r="CG31" s="587"/>
      <c r="CH31" s="587"/>
      <c r="CI31" s="587"/>
      <c r="CJ31" s="587"/>
      <c r="CK31" s="587"/>
      <c r="CL31" s="587"/>
    </row>
    <row r="32" spans="1:90" s="590" customFormat="1" ht="30.75" customHeight="1" x14ac:dyDescent="0.25">
      <c r="A32" s="867"/>
      <c r="B32" s="833"/>
      <c r="C32" s="835"/>
      <c r="D32" s="837"/>
      <c r="E32" s="598" t="s">
        <v>829</v>
      </c>
      <c r="F32" s="606" t="s">
        <v>830</v>
      </c>
      <c r="G32" s="589"/>
      <c r="H32" s="440"/>
      <c r="I32" s="440"/>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7"/>
      <c r="AL32" s="587"/>
      <c r="AM32" s="587"/>
      <c r="AN32" s="587"/>
      <c r="AO32" s="587"/>
      <c r="AP32" s="587"/>
      <c r="AQ32" s="587"/>
      <c r="AR32" s="587"/>
      <c r="AS32" s="587"/>
      <c r="AT32" s="587"/>
      <c r="AU32" s="587"/>
      <c r="AV32" s="587"/>
      <c r="AW32" s="587"/>
      <c r="AX32" s="587"/>
      <c r="AY32" s="587"/>
      <c r="AZ32" s="587"/>
      <c r="BA32" s="587"/>
      <c r="BB32" s="587"/>
      <c r="BC32" s="587"/>
      <c r="BD32" s="587"/>
      <c r="BE32" s="587"/>
      <c r="BF32" s="587"/>
      <c r="BG32" s="587"/>
      <c r="BH32" s="587"/>
      <c r="BI32" s="587"/>
      <c r="BJ32" s="587"/>
      <c r="BK32" s="587"/>
      <c r="BL32" s="587"/>
      <c r="BM32" s="587"/>
      <c r="BN32" s="587"/>
      <c r="BO32" s="587"/>
      <c r="BP32" s="587"/>
      <c r="BQ32" s="587"/>
      <c r="BR32" s="587"/>
      <c r="BS32" s="587"/>
      <c r="BT32" s="587"/>
      <c r="BU32" s="587"/>
      <c r="BV32" s="587"/>
      <c r="BW32" s="587"/>
      <c r="BX32" s="587"/>
      <c r="BY32" s="587"/>
      <c r="BZ32" s="587"/>
      <c r="CA32" s="587"/>
      <c r="CB32" s="587"/>
      <c r="CC32" s="587"/>
      <c r="CD32" s="587"/>
      <c r="CE32" s="587"/>
      <c r="CF32" s="587"/>
      <c r="CG32" s="587"/>
      <c r="CH32" s="587"/>
      <c r="CI32" s="587"/>
      <c r="CJ32" s="587"/>
      <c r="CK32" s="587"/>
      <c r="CL32" s="587"/>
    </row>
    <row r="33" spans="1:90" s="590" customFormat="1" ht="76.5" x14ac:dyDescent="0.25">
      <c r="A33" s="838">
        <v>13</v>
      </c>
      <c r="B33" s="833"/>
      <c r="C33" s="829" t="s">
        <v>963</v>
      </c>
      <c r="D33" s="681" t="s">
        <v>1086</v>
      </c>
      <c r="E33" s="607" t="s">
        <v>831</v>
      </c>
      <c r="F33" s="54" t="s">
        <v>1087</v>
      </c>
      <c r="G33" s="589"/>
      <c r="H33" s="440"/>
      <c r="I33" s="440"/>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7"/>
      <c r="AL33" s="587"/>
      <c r="AM33" s="587"/>
      <c r="AN33" s="587"/>
      <c r="AO33" s="587"/>
      <c r="AP33" s="587"/>
      <c r="AQ33" s="587"/>
      <c r="AR33" s="587"/>
      <c r="AS33" s="587"/>
      <c r="AT33" s="587"/>
      <c r="AU33" s="587"/>
      <c r="AV33" s="587"/>
      <c r="AW33" s="587"/>
      <c r="AX33" s="587"/>
      <c r="AY33" s="587"/>
      <c r="AZ33" s="587"/>
      <c r="BA33" s="587"/>
      <c r="BB33" s="587"/>
      <c r="BC33" s="587"/>
      <c r="BD33" s="587"/>
      <c r="BE33" s="587"/>
      <c r="BF33" s="587"/>
      <c r="BG33" s="587"/>
      <c r="BH33" s="587"/>
      <c r="BI33" s="587"/>
      <c r="BJ33" s="587"/>
      <c r="BK33" s="587"/>
      <c r="BL33" s="587"/>
      <c r="BM33" s="587"/>
      <c r="BN33" s="587"/>
      <c r="BO33" s="587"/>
      <c r="BP33" s="587"/>
      <c r="BQ33" s="587"/>
      <c r="BR33" s="587"/>
      <c r="BS33" s="587"/>
      <c r="BT33" s="587"/>
      <c r="BU33" s="587"/>
      <c r="BV33" s="587"/>
      <c r="BW33" s="587"/>
      <c r="BX33" s="587"/>
      <c r="BY33" s="587"/>
      <c r="BZ33" s="587"/>
      <c r="CA33" s="587"/>
      <c r="CB33" s="587"/>
      <c r="CC33" s="587"/>
      <c r="CD33" s="587"/>
      <c r="CE33" s="587"/>
      <c r="CF33" s="587"/>
      <c r="CG33" s="587"/>
      <c r="CH33" s="587"/>
      <c r="CI33" s="587"/>
      <c r="CJ33" s="587"/>
      <c r="CK33" s="587"/>
      <c r="CL33" s="587"/>
    </row>
    <row r="34" spans="1:90" s="590" customFormat="1" ht="27.75" customHeight="1" x14ac:dyDescent="0.25">
      <c r="A34" s="839"/>
      <c r="B34" s="833"/>
      <c r="C34" s="830"/>
      <c r="D34" s="680"/>
      <c r="E34" s="607" t="s">
        <v>829</v>
      </c>
      <c r="F34" s="54" t="s">
        <v>830</v>
      </c>
      <c r="G34" s="589"/>
      <c r="H34" s="440"/>
      <c r="I34" s="440"/>
      <c r="J34" s="587"/>
      <c r="K34" s="587"/>
      <c r="L34" s="587"/>
      <c r="M34" s="587"/>
      <c r="N34" s="587"/>
      <c r="O34" s="587"/>
      <c r="P34" s="587"/>
      <c r="Q34" s="587"/>
      <c r="R34" s="587"/>
      <c r="S34" s="587"/>
      <c r="T34" s="587"/>
      <c r="U34" s="587"/>
      <c r="V34" s="587"/>
      <c r="W34" s="587"/>
      <c r="X34" s="587"/>
      <c r="Y34" s="587"/>
      <c r="Z34" s="587"/>
      <c r="AA34" s="587"/>
      <c r="AB34" s="587"/>
      <c r="AC34" s="587"/>
      <c r="AD34" s="587"/>
      <c r="AE34" s="587"/>
      <c r="AF34" s="587"/>
      <c r="AG34" s="587"/>
      <c r="AH34" s="587"/>
      <c r="AI34" s="587"/>
      <c r="AJ34" s="587"/>
      <c r="AK34" s="587"/>
      <c r="AL34" s="587"/>
      <c r="AM34" s="587"/>
      <c r="AN34" s="587"/>
      <c r="AO34" s="587"/>
      <c r="AP34" s="587"/>
      <c r="AQ34" s="587"/>
      <c r="AR34" s="587"/>
      <c r="AS34" s="587"/>
      <c r="AT34" s="587"/>
      <c r="AU34" s="587"/>
      <c r="AV34" s="587"/>
      <c r="AW34" s="587"/>
      <c r="AX34" s="587"/>
      <c r="AY34" s="587"/>
      <c r="AZ34" s="587"/>
      <c r="BA34" s="587"/>
      <c r="BB34" s="587"/>
      <c r="BC34" s="587"/>
      <c r="BD34" s="587"/>
      <c r="BE34" s="587"/>
      <c r="BF34" s="587"/>
      <c r="BG34" s="587"/>
      <c r="BH34" s="587"/>
      <c r="BI34" s="587"/>
      <c r="BJ34" s="587"/>
      <c r="BK34" s="587"/>
      <c r="BL34" s="587"/>
      <c r="BM34" s="587"/>
      <c r="BN34" s="587"/>
      <c r="BO34" s="587"/>
      <c r="BP34" s="587"/>
      <c r="BQ34" s="587"/>
      <c r="BR34" s="587"/>
      <c r="BS34" s="587"/>
      <c r="BT34" s="587"/>
      <c r="BU34" s="587"/>
      <c r="BV34" s="587"/>
      <c r="BW34" s="587"/>
      <c r="BX34" s="587"/>
      <c r="BY34" s="587"/>
      <c r="BZ34" s="587"/>
      <c r="CA34" s="587"/>
      <c r="CB34" s="587"/>
      <c r="CC34" s="587"/>
      <c r="CD34" s="587"/>
      <c r="CE34" s="587"/>
      <c r="CF34" s="587"/>
      <c r="CG34" s="587"/>
      <c r="CH34" s="587"/>
      <c r="CI34" s="587"/>
      <c r="CJ34" s="587"/>
      <c r="CK34" s="587"/>
      <c r="CL34" s="587"/>
    </row>
    <row r="35" spans="1:90" s="590" customFormat="1" ht="64.5" customHeight="1" x14ac:dyDescent="0.25">
      <c r="A35" s="875">
        <v>14</v>
      </c>
      <c r="B35" s="833"/>
      <c r="C35" s="834" t="s">
        <v>966</v>
      </c>
      <c r="D35" s="836" t="s">
        <v>1088</v>
      </c>
      <c r="E35" s="598" t="s">
        <v>831</v>
      </c>
      <c r="F35" s="599" t="s">
        <v>1089</v>
      </c>
      <c r="G35" s="589"/>
      <c r="H35" s="440"/>
      <c r="I35" s="440"/>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587"/>
      <c r="AI35" s="587"/>
      <c r="AJ35" s="587"/>
      <c r="AK35" s="587"/>
      <c r="AL35" s="587"/>
      <c r="AM35" s="587"/>
      <c r="AN35" s="587"/>
      <c r="AO35" s="587"/>
      <c r="AP35" s="587"/>
      <c r="AQ35" s="587"/>
      <c r="AR35" s="587"/>
      <c r="AS35" s="587"/>
      <c r="AT35" s="587"/>
      <c r="AU35" s="587"/>
      <c r="AV35" s="587"/>
      <c r="AW35" s="587"/>
      <c r="AX35" s="587"/>
      <c r="AY35" s="587"/>
      <c r="AZ35" s="587"/>
      <c r="BA35" s="587"/>
      <c r="BB35" s="587"/>
      <c r="BC35" s="587"/>
      <c r="BD35" s="587"/>
      <c r="BE35" s="587"/>
      <c r="BF35" s="587"/>
      <c r="BG35" s="587"/>
      <c r="BH35" s="587"/>
      <c r="BI35" s="587"/>
      <c r="BJ35" s="587"/>
      <c r="BK35" s="587"/>
      <c r="BL35" s="587"/>
      <c r="BM35" s="587"/>
      <c r="BN35" s="587"/>
      <c r="BO35" s="587"/>
      <c r="BP35" s="587"/>
      <c r="BQ35" s="587"/>
      <c r="BR35" s="587"/>
      <c r="BS35" s="587"/>
      <c r="BT35" s="587"/>
      <c r="BU35" s="587"/>
      <c r="BV35" s="587"/>
      <c r="BW35" s="587"/>
      <c r="BX35" s="587"/>
      <c r="BY35" s="587"/>
      <c r="BZ35" s="587"/>
      <c r="CA35" s="587"/>
      <c r="CB35" s="587"/>
      <c r="CC35" s="587"/>
      <c r="CD35" s="587"/>
      <c r="CE35" s="587"/>
      <c r="CF35" s="587"/>
      <c r="CG35" s="587"/>
      <c r="CH35" s="587"/>
      <c r="CI35" s="587"/>
      <c r="CJ35" s="587"/>
      <c r="CK35" s="587"/>
      <c r="CL35" s="587"/>
    </row>
    <row r="36" spans="1:90" s="590" customFormat="1" ht="24" customHeight="1" x14ac:dyDescent="0.25">
      <c r="A36" s="875"/>
      <c r="B36" s="833"/>
      <c r="C36" s="835"/>
      <c r="D36" s="837"/>
      <c r="E36" s="598" t="s">
        <v>829</v>
      </c>
      <c r="F36" s="599" t="s">
        <v>830</v>
      </c>
      <c r="G36" s="589"/>
      <c r="H36" s="440"/>
      <c r="I36" s="440"/>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c r="BK36" s="587"/>
      <c r="BL36" s="587"/>
      <c r="BM36" s="587"/>
      <c r="BN36" s="587"/>
      <c r="BO36" s="587"/>
      <c r="BP36" s="587"/>
      <c r="BQ36" s="587"/>
      <c r="BR36" s="587"/>
      <c r="BS36" s="587"/>
      <c r="BT36" s="587"/>
      <c r="BU36" s="587"/>
      <c r="BV36" s="587"/>
      <c r="BW36" s="587"/>
      <c r="BX36" s="587"/>
      <c r="BY36" s="587"/>
      <c r="BZ36" s="587"/>
      <c r="CA36" s="587"/>
      <c r="CB36" s="587"/>
      <c r="CC36" s="587"/>
      <c r="CD36" s="587"/>
      <c r="CE36" s="587"/>
      <c r="CF36" s="587"/>
      <c r="CG36" s="587"/>
      <c r="CH36" s="587"/>
      <c r="CI36" s="587"/>
      <c r="CJ36" s="587"/>
      <c r="CK36" s="587"/>
      <c r="CL36" s="587"/>
    </row>
    <row r="37" spans="1:90" s="590" customFormat="1" ht="25.5" customHeight="1" x14ac:dyDescent="0.25">
      <c r="A37" s="838">
        <v>15</v>
      </c>
      <c r="B37" s="832" t="s">
        <v>1090</v>
      </c>
      <c r="C37" s="829" t="s">
        <v>970</v>
      </c>
      <c r="D37" s="681" t="s">
        <v>1091</v>
      </c>
      <c r="E37" s="607" t="s">
        <v>831</v>
      </c>
      <c r="F37" s="608" t="s">
        <v>972</v>
      </c>
      <c r="G37" s="589"/>
      <c r="H37" s="440"/>
      <c r="I37" s="440"/>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7"/>
      <c r="BW37" s="587"/>
      <c r="BX37" s="587"/>
      <c r="BY37" s="587"/>
      <c r="BZ37" s="587"/>
      <c r="CA37" s="587"/>
      <c r="CB37" s="587"/>
      <c r="CC37" s="587"/>
      <c r="CD37" s="587"/>
      <c r="CE37" s="587"/>
      <c r="CF37" s="587"/>
      <c r="CG37" s="587"/>
      <c r="CH37" s="587"/>
      <c r="CI37" s="587"/>
      <c r="CJ37" s="587"/>
      <c r="CK37" s="587"/>
      <c r="CL37" s="587"/>
    </row>
    <row r="38" spans="1:90" s="590" customFormat="1" ht="69" customHeight="1" x14ac:dyDescent="0.25">
      <c r="A38" s="839"/>
      <c r="B38" s="833"/>
      <c r="C38" s="830"/>
      <c r="D38" s="680"/>
      <c r="E38" s="607" t="s">
        <v>829</v>
      </c>
      <c r="F38" s="54" t="s">
        <v>1092</v>
      </c>
      <c r="G38" s="589"/>
      <c r="H38" s="440"/>
      <c r="I38" s="440"/>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7"/>
      <c r="BL38" s="587"/>
      <c r="BM38" s="587"/>
      <c r="BN38" s="587"/>
      <c r="BO38" s="587"/>
      <c r="BP38" s="587"/>
      <c r="BQ38" s="587"/>
      <c r="BR38" s="587"/>
      <c r="BS38" s="587"/>
      <c r="BT38" s="587"/>
      <c r="BU38" s="587"/>
      <c r="BV38" s="587"/>
      <c r="BW38" s="587"/>
      <c r="BX38" s="587"/>
      <c r="BY38" s="587"/>
      <c r="BZ38" s="587"/>
      <c r="CA38" s="587"/>
      <c r="CB38" s="587"/>
      <c r="CC38" s="587"/>
      <c r="CD38" s="587"/>
      <c r="CE38" s="587"/>
      <c r="CF38" s="587"/>
      <c r="CG38" s="587"/>
      <c r="CH38" s="587"/>
      <c r="CI38" s="587"/>
      <c r="CJ38" s="587"/>
      <c r="CK38" s="587"/>
      <c r="CL38" s="587"/>
    </row>
    <row r="39" spans="1:90" s="590" customFormat="1" ht="27" customHeight="1" x14ac:dyDescent="0.25">
      <c r="A39" s="877">
        <v>16</v>
      </c>
      <c r="B39" s="833"/>
      <c r="C39" s="851" t="s">
        <v>977</v>
      </c>
      <c r="D39" s="836" t="s">
        <v>1093</v>
      </c>
      <c r="E39" s="598" t="s">
        <v>831</v>
      </c>
      <c r="F39" s="599" t="s">
        <v>830</v>
      </c>
      <c r="G39" s="589"/>
      <c r="H39" s="440"/>
      <c r="I39" s="440"/>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c r="CD39" s="587"/>
      <c r="CE39" s="587"/>
      <c r="CF39" s="587"/>
      <c r="CG39" s="587"/>
      <c r="CH39" s="587"/>
      <c r="CI39" s="587"/>
      <c r="CJ39" s="587"/>
      <c r="CK39" s="587"/>
      <c r="CL39" s="587"/>
    </row>
    <row r="40" spans="1:90" s="590" customFormat="1" ht="125.25" customHeight="1" x14ac:dyDescent="0.25">
      <c r="A40" s="867"/>
      <c r="B40" s="833"/>
      <c r="C40" s="852"/>
      <c r="D40" s="837"/>
      <c r="E40" s="598" t="s">
        <v>829</v>
      </c>
      <c r="F40" s="609" t="s">
        <v>1094</v>
      </c>
      <c r="G40" s="589"/>
      <c r="H40" s="440"/>
      <c r="I40" s="440"/>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587"/>
      <c r="BL40" s="587"/>
      <c r="BM40" s="587"/>
      <c r="BN40" s="587"/>
      <c r="BO40" s="587"/>
      <c r="BP40" s="587"/>
      <c r="BQ40" s="587"/>
      <c r="BR40" s="587"/>
      <c r="BS40" s="587"/>
      <c r="BT40" s="587"/>
      <c r="BU40" s="587"/>
      <c r="BV40" s="587"/>
      <c r="BW40" s="587"/>
      <c r="BX40" s="587"/>
      <c r="BY40" s="587"/>
      <c r="BZ40" s="587"/>
      <c r="CA40" s="587"/>
      <c r="CB40" s="587"/>
      <c r="CC40" s="587"/>
      <c r="CD40" s="587"/>
      <c r="CE40" s="587"/>
      <c r="CF40" s="587"/>
      <c r="CG40" s="587"/>
      <c r="CH40" s="587"/>
      <c r="CI40" s="587"/>
      <c r="CJ40" s="587"/>
      <c r="CK40" s="587"/>
      <c r="CL40" s="587"/>
    </row>
    <row r="41" spans="1:90" s="590" customFormat="1" ht="41.25" customHeight="1" x14ac:dyDescent="0.25">
      <c r="A41" s="838">
        <v>17</v>
      </c>
      <c r="B41" s="833"/>
      <c r="C41" s="829" t="s">
        <v>1095</v>
      </c>
      <c r="D41" s="681" t="s">
        <v>1096</v>
      </c>
      <c r="E41" s="607" t="s">
        <v>831</v>
      </c>
      <c r="F41" s="54" t="s">
        <v>1097</v>
      </c>
      <c r="G41" s="589"/>
      <c r="H41" s="440"/>
      <c r="I41" s="440"/>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587"/>
      <c r="AW41" s="587"/>
      <c r="AX41" s="587"/>
      <c r="AY41" s="587"/>
      <c r="AZ41" s="587"/>
      <c r="BA41" s="587"/>
      <c r="BB41" s="587"/>
      <c r="BC41" s="587"/>
      <c r="BD41" s="587"/>
      <c r="BE41" s="587"/>
      <c r="BF41" s="587"/>
      <c r="BG41" s="587"/>
      <c r="BH41" s="587"/>
      <c r="BI41" s="587"/>
      <c r="BJ41" s="587"/>
      <c r="BK41" s="587"/>
      <c r="BL41" s="587"/>
      <c r="BM41" s="587"/>
      <c r="BN41" s="587"/>
      <c r="BO41" s="587"/>
      <c r="BP41" s="587"/>
      <c r="BQ41" s="587"/>
      <c r="BR41" s="587"/>
      <c r="BS41" s="587"/>
      <c r="BT41" s="587"/>
      <c r="BU41" s="587"/>
      <c r="BV41" s="587"/>
      <c r="BW41" s="587"/>
      <c r="BX41" s="587"/>
      <c r="BY41" s="587"/>
      <c r="BZ41" s="587"/>
      <c r="CA41" s="587"/>
      <c r="CB41" s="587"/>
      <c r="CC41" s="587"/>
      <c r="CD41" s="587"/>
      <c r="CE41" s="587"/>
      <c r="CF41" s="587"/>
      <c r="CG41" s="587"/>
      <c r="CH41" s="587"/>
      <c r="CI41" s="587"/>
      <c r="CJ41" s="587"/>
      <c r="CK41" s="587"/>
      <c r="CL41" s="587"/>
    </row>
    <row r="42" spans="1:90" s="590" customFormat="1" ht="60" customHeight="1" thickBot="1" x14ac:dyDescent="0.3">
      <c r="A42" s="872"/>
      <c r="B42" s="876"/>
      <c r="C42" s="873"/>
      <c r="D42" s="874"/>
      <c r="E42" s="610" t="s">
        <v>829</v>
      </c>
      <c r="F42" s="611" t="s">
        <v>1098</v>
      </c>
      <c r="G42" s="612"/>
      <c r="H42" s="440"/>
      <c r="I42" s="440"/>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X42" s="587"/>
      <c r="BY42" s="587"/>
      <c r="BZ42" s="587"/>
      <c r="CA42" s="587"/>
      <c r="CB42" s="587"/>
      <c r="CC42" s="587"/>
      <c r="CD42" s="587"/>
      <c r="CE42" s="587"/>
      <c r="CF42" s="587"/>
      <c r="CG42" s="587"/>
      <c r="CH42" s="587"/>
      <c r="CI42" s="587"/>
      <c r="CJ42" s="587"/>
      <c r="CK42" s="587"/>
      <c r="CL42" s="587"/>
    </row>
    <row r="43" spans="1:90" s="587" customFormat="1" x14ac:dyDescent="0.25">
      <c r="A43" s="613"/>
      <c r="B43" s="613"/>
      <c r="C43" s="613"/>
      <c r="D43" s="613"/>
      <c r="E43" s="613"/>
      <c r="F43" s="613"/>
      <c r="H43" s="440"/>
      <c r="I43" s="440"/>
    </row>
    <row r="44" spans="1:90" s="587" customFormat="1" x14ac:dyDescent="0.25">
      <c r="A44" s="613"/>
      <c r="B44" s="613"/>
      <c r="C44" s="613"/>
      <c r="D44" s="613"/>
      <c r="E44" s="613"/>
      <c r="F44" s="613"/>
      <c r="H44" s="440"/>
      <c r="I44" s="440"/>
    </row>
    <row r="45" spans="1:90" s="587" customFormat="1" x14ac:dyDescent="0.25">
      <c r="A45" s="613"/>
      <c r="B45" s="613"/>
      <c r="C45" s="613"/>
      <c r="D45" s="613"/>
      <c r="E45" s="613"/>
      <c r="F45" s="613"/>
      <c r="H45" s="440"/>
      <c r="I45" s="440"/>
    </row>
    <row r="46" spans="1:90" s="587" customFormat="1" x14ac:dyDescent="0.25">
      <c r="A46" s="613"/>
      <c r="B46" s="613"/>
      <c r="C46" s="613"/>
      <c r="D46" s="613"/>
      <c r="E46" s="613"/>
      <c r="F46" s="613"/>
      <c r="H46" s="440"/>
      <c r="I46" s="440"/>
    </row>
    <row r="47" spans="1:90" s="587" customFormat="1" x14ac:dyDescent="0.25">
      <c r="A47" s="613"/>
      <c r="B47" s="613"/>
      <c r="C47" s="613"/>
      <c r="D47" s="613"/>
      <c r="E47" s="613"/>
      <c r="F47" s="613"/>
      <c r="H47" s="440"/>
      <c r="I47" s="440"/>
    </row>
    <row r="48" spans="1:90" s="587" customFormat="1" x14ac:dyDescent="0.25">
      <c r="A48" s="613"/>
      <c r="B48" s="613"/>
      <c r="C48" s="613"/>
      <c r="D48" s="613"/>
      <c r="E48" s="613"/>
      <c r="F48" s="613"/>
      <c r="H48" s="440"/>
      <c r="I48" s="440"/>
    </row>
    <row r="49" spans="1:9" s="587" customFormat="1" x14ac:dyDescent="0.25">
      <c r="A49" s="613"/>
      <c r="B49" s="613"/>
      <c r="C49" s="613"/>
      <c r="D49" s="613"/>
      <c r="E49" s="613"/>
      <c r="F49" s="613"/>
      <c r="H49" s="440"/>
      <c r="I49" s="440"/>
    </row>
    <row r="50" spans="1:9" s="587" customFormat="1" x14ac:dyDescent="0.25">
      <c r="A50" s="613"/>
      <c r="B50" s="613"/>
      <c r="C50" s="613"/>
      <c r="D50" s="613"/>
      <c r="E50" s="613"/>
      <c r="F50" s="613"/>
      <c r="H50" s="440"/>
      <c r="I50" s="440"/>
    </row>
    <row r="51" spans="1:9" s="587" customFormat="1" x14ac:dyDescent="0.25">
      <c r="A51" s="613"/>
      <c r="B51" s="613"/>
      <c r="C51" s="613"/>
      <c r="D51" s="613"/>
      <c r="E51" s="613"/>
      <c r="F51" s="613"/>
      <c r="H51" s="440"/>
      <c r="I51" s="440"/>
    </row>
    <row r="52" spans="1:9" s="587" customFormat="1" x14ac:dyDescent="0.25">
      <c r="A52" s="613"/>
      <c r="B52" s="613"/>
      <c r="C52" s="613"/>
      <c r="D52" s="613"/>
      <c r="E52" s="613"/>
      <c r="F52" s="613"/>
      <c r="H52" s="440"/>
      <c r="I52" s="440"/>
    </row>
    <row r="53" spans="1:9" s="587" customFormat="1" x14ac:dyDescent="0.25">
      <c r="A53" s="613"/>
      <c r="B53" s="613"/>
      <c r="C53" s="613"/>
      <c r="D53" s="613"/>
      <c r="E53" s="613"/>
      <c r="F53" s="613"/>
      <c r="H53" s="440"/>
      <c r="I53" s="440"/>
    </row>
    <row r="54" spans="1:9" s="587" customFormat="1" x14ac:dyDescent="0.25">
      <c r="A54" s="613"/>
      <c r="B54" s="613"/>
      <c r="C54" s="613"/>
      <c r="D54" s="613"/>
      <c r="E54" s="613"/>
      <c r="F54" s="613"/>
      <c r="H54" s="440"/>
      <c r="I54" s="440"/>
    </row>
    <row r="55" spans="1:9" s="587" customFormat="1" x14ac:dyDescent="0.25">
      <c r="A55" s="613"/>
      <c r="B55" s="613"/>
      <c r="C55" s="613"/>
      <c r="D55" s="613"/>
      <c r="E55" s="613"/>
      <c r="F55" s="613"/>
      <c r="H55" s="440"/>
      <c r="I55" s="440"/>
    </row>
    <row r="56" spans="1:9" s="587" customFormat="1" x14ac:dyDescent="0.25">
      <c r="A56" s="613"/>
      <c r="B56" s="613"/>
      <c r="C56" s="613"/>
      <c r="D56" s="613"/>
      <c r="E56" s="613"/>
      <c r="F56" s="613"/>
      <c r="H56" s="440"/>
      <c r="I56" s="440"/>
    </row>
    <row r="57" spans="1:9" s="587" customFormat="1" x14ac:dyDescent="0.25">
      <c r="A57" s="613"/>
      <c r="B57" s="613"/>
      <c r="C57" s="613"/>
      <c r="D57" s="613"/>
      <c r="E57" s="613"/>
      <c r="F57" s="613"/>
      <c r="H57" s="440"/>
      <c r="I57" s="440"/>
    </row>
    <row r="58" spans="1:9" s="587" customFormat="1" x14ac:dyDescent="0.25">
      <c r="A58" s="613"/>
      <c r="B58" s="613"/>
      <c r="C58" s="613"/>
      <c r="D58" s="613"/>
      <c r="E58" s="613"/>
      <c r="F58" s="613"/>
      <c r="H58" s="440"/>
      <c r="I58" s="440"/>
    </row>
    <row r="59" spans="1:9" s="587" customFormat="1" x14ac:dyDescent="0.25">
      <c r="A59" s="613"/>
      <c r="B59" s="613"/>
      <c r="C59" s="613"/>
      <c r="D59" s="613"/>
      <c r="E59" s="613"/>
      <c r="F59" s="613"/>
      <c r="H59" s="440"/>
      <c r="I59" s="440"/>
    </row>
    <row r="60" spans="1:9" s="587" customFormat="1" x14ac:dyDescent="0.25">
      <c r="A60" s="613"/>
      <c r="B60" s="613"/>
      <c r="C60" s="613"/>
      <c r="D60" s="613"/>
      <c r="E60" s="613"/>
      <c r="F60" s="613"/>
      <c r="H60" s="440"/>
      <c r="I60" s="440"/>
    </row>
    <row r="61" spans="1:9" s="587" customFormat="1" x14ac:dyDescent="0.25">
      <c r="A61" s="613"/>
      <c r="B61" s="613"/>
      <c r="C61" s="613"/>
      <c r="D61" s="613"/>
      <c r="E61" s="613"/>
      <c r="F61" s="613"/>
      <c r="H61" s="440"/>
      <c r="I61" s="440"/>
    </row>
    <row r="62" spans="1:9" s="587" customFormat="1" x14ac:dyDescent="0.25">
      <c r="A62" s="613"/>
      <c r="B62" s="613"/>
      <c r="C62" s="613"/>
      <c r="D62" s="613"/>
      <c r="E62" s="613"/>
      <c r="F62" s="613"/>
      <c r="H62" s="440"/>
      <c r="I62" s="440"/>
    </row>
    <row r="63" spans="1:9" s="587" customFormat="1" x14ac:dyDescent="0.25">
      <c r="A63" s="613"/>
      <c r="B63" s="613"/>
      <c r="C63" s="613"/>
      <c r="D63" s="613"/>
      <c r="E63" s="613"/>
      <c r="F63" s="613"/>
      <c r="H63" s="440"/>
      <c r="I63" s="440"/>
    </row>
    <row r="64" spans="1:9" s="587" customFormat="1" x14ac:dyDescent="0.25">
      <c r="A64" s="613"/>
      <c r="B64" s="613"/>
      <c r="C64" s="613"/>
      <c r="D64" s="613"/>
      <c r="E64" s="613"/>
      <c r="F64" s="613"/>
      <c r="H64" s="440"/>
      <c r="I64" s="440"/>
    </row>
    <row r="65" spans="1:9" s="587" customFormat="1" x14ac:dyDescent="0.25">
      <c r="A65" s="613"/>
      <c r="B65" s="613"/>
      <c r="C65" s="613"/>
      <c r="D65" s="613"/>
      <c r="E65" s="613"/>
      <c r="F65" s="613"/>
      <c r="H65" s="440"/>
      <c r="I65" s="440"/>
    </row>
    <row r="66" spans="1:9" s="587" customFormat="1" x14ac:dyDescent="0.25">
      <c r="A66" s="613"/>
      <c r="B66" s="613"/>
      <c r="C66" s="613"/>
      <c r="D66" s="613"/>
      <c r="E66" s="613"/>
      <c r="F66" s="613"/>
      <c r="H66" s="440"/>
      <c r="I66" s="440"/>
    </row>
    <row r="67" spans="1:9" s="587" customFormat="1" x14ac:dyDescent="0.25">
      <c r="A67" s="613"/>
      <c r="B67" s="613"/>
      <c r="C67" s="613"/>
      <c r="D67" s="613"/>
      <c r="E67" s="613"/>
      <c r="F67" s="613"/>
      <c r="H67" s="440"/>
      <c r="I67" s="440"/>
    </row>
    <row r="68" spans="1:9" s="587" customFormat="1" x14ac:dyDescent="0.25">
      <c r="A68" s="613"/>
      <c r="B68" s="613"/>
      <c r="C68" s="613"/>
      <c r="D68" s="613"/>
      <c r="E68" s="613"/>
      <c r="F68" s="613"/>
      <c r="H68" s="440"/>
      <c r="I68" s="440"/>
    </row>
    <row r="69" spans="1:9" s="587" customFormat="1" x14ac:dyDescent="0.25">
      <c r="A69" s="613"/>
      <c r="B69" s="613"/>
      <c r="C69" s="613"/>
      <c r="D69" s="613"/>
      <c r="E69" s="613"/>
      <c r="F69" s="613"/>
      <c r="H69" s="440"/>
      <c r="I69" s="440"/>
    </row>
    <row r="70" spans="1:9" s="587" customFormat="1" x14ac:dyDescent="0.25">
      <c r="A70" s="613"/>
      <c r="B70" s="613"/>
      <c r="C70" s="613"/>
      <c r="D70" s="613"/>
      <c r="E70" s="613"/>
      <c r="F70" s="613"/>
      <c r="H70" s="440"/>
      <c r="I70" s="440"/>
    </row>
    <row r="71" spans="1:9" s="587" customFormat="1" x14ac:dyDescent="0.25">
      <c r="A71" s="613"/>
      <c r="B71" s="613"/>
      <c r="C71" s="613"/>
      <c r="D71" s="613"/>
      <c r="E71" s="613"/>
      <c r="F71" s="613"/>
      <c r="H71" s="440"/>
      <c r="I71" s="440"/>
    </row>
    <row r="72" spans="1:9" s="587" customFormat="1" x14ac:dyDescent="0.25">
      <c r="A72" s="613"/>
      <c r="B72" s="613"/>
      <c r="C72" s="613"/>
      <c r="D72" s="613"/>
      <c r="E72" s="613"/>
      <c r="F72" s="613"/>
      <c r="H72" s="440"/>
      <c r="I72" s="440"/>
    </row>
    <row r="73" spans="1:9" s="587" customFormat="1" x14ac:dyDescent="0.25">
      <c r="A73" s="613"/>
      <c r="B73" s="613"/>
      <c r="C73" s="613"/>
      <c r="D73" s="613"/>
      <c r="E73" s="613"/>
      <c r="F73" s="613"/>
      <c r="H73" s="440"/>
      <c r="I73" s="440"/>
    </row>
    <row r="74" spans="1:9" s="587" customFormat="1" x14ac:dyDescent="0.25">
      <c r="A74" s="613"/>
      <c r="B74" s="613"/>
      <c r="C74" s="613"/>
      <c r="D74" s="613"/>
      <c r="E74" s="613"/>
      <c r="F74" s="613"/>
      <c r="H74" s="440"/>
      <c r="I74" s="440"/>
    </row>
    <row r="75" spans="1:9" s="587" customFormat="1" x14ac:dyDescent="0.25">
      <c r="A75" s="613"/>
      <c r="B75" s="613"/>
      <c r="C75" s="613"/>
      <c r="D75" s="613"/>
      <c r="E75" s="613"/>
      <c r="F75" s="613"/>
      <c r="H75" s="440"/>
      <c r="I75" s="440"/>
    </row>
    <row r="76" spans="1:9" s="587" customFormat="1" x14ac:dyDescent="0.25">
      <c r="A76" s="613"/>
      <c r="B76" s="613"/>
      <c r="C76" s="613"/>
      <c r="D76" s="613"/>
      <c r="E76" s="613"/>
      <c r="F76" s="613"/>
      <c r="H76" s="440"/>
      <c r="I76" s="440"/>
    </row>
    <row r="77" spans="1:9" s="587" customFormat="1" x14ac:dyDescent="0.25">
      <c r="A77" s="613"/>
      <c r="B77" s="613"/>
      <c r="C77" s="613"/>
      <c r="D77" s="613"/>
      <c r="E77" s="613"/>
      <c r="F77" s="613"/>
      <c r="H77" s="440"/>
      <c r="I77" s="440"/>
    </row>
    <row r="78" spans="1:9" s="587" customFormat="1" x14ac:dyDescent="0.25">
      <c r="A78" s="613"/>
      <c r="B78" s="613"/>
      <c r="C78" s="613"/>
      <c r="D78" s="613"/>
      <c r="E78" s="613"/>
      <c r="F78" s="613"/>
      <c r="H78" s="440"/>
      <c r="I78" s="440"/>
    </row>
    <row r="79" spans="1:9" s="587" customFormat="1" x14ac:dyDescent="0.25">
      <c r="A79" s="613"/>
      <c r="B79" s="613"/>
      <c r="C79" s="613"/>
      <c r="D79" s="613"/>
      <c r="E79" s="613"/>
      <c r="F79" s="613"/>
      <c r="H79" s="440"/>
      <c r="I79" s="440"/>
    </row>
    <row r="80" spans="1:9" s="587" customFormat="1" x14ac:dyDescent="0.25">
      <c r="A80" s="613"/>
      <c r="B80" s="613"/>
      <c r="C80" s="613"/>
      <c r="D80" s="613"/>
      <c r="E80" s="613"/>
      <c r="F80" s="613"/>
      <c r="H80" s="440"/>
      <c r="I80" s="440"/>
    </row>
    <row r="81" spans="1:9" s="587" customFormat="1" x14ac:dyDescent="0.25">
      <c r="A81" s="613"/>
      <c r="B81" s="613"/>
      <c r="C81" s="613"/>
      <c r="D81" s="613"/>
      <c r="E81" s="613"/>
      <c r="F81" s="613"/>
      <c r="H81" s="440"/>
      <c r="I81" s="440"/>
    </row>
    <row r="82" spans="1:9" s="587" customFormat="1" x14ac:dyDescent="0.25">
      <c r="A82" s="613"/>
      <c r="B82" s="613"/>
      <c r="C82" s="613"/>
      <c r="D82" s="613"/>
      <c r="E82" s="613"/>
      <c r="F82" s="613"/>
      <c r="H82" s="440"/>
      <c r="I82" s="440"/>
    </row>
    <row r="83" spans="1:9" s="587" customFormat="1" x14ac:dyDescent="0.25">
      <c r="A83" s="613"/>
      <c r="B83" s="613"/>
      <c r="C83" s="613"/>
      <c r="D83" s="613"/>
      <c r="E83" s="613"/>
      <c r="F83" s="613"/>
      <c r="H83" s="440"/>
      <c r="I83" s="440"/>
    </row>
    <row r="84" spans="1:9" s="587" customFormat="1" x14ac:dyDescent="0.25">
      <c r="A84" s="613"/>
      <c r="B84" s="613"/>
      <c r="C84" s="613"/>
      <c r="D84" s="613"/>
      <c r="E84" s="613"/>
      <c r="F84" s="613"/>
      <c r="H84" s="440"/>
      <c r="I84" s="440"/>
    </row>
    <row r="85" spans="1:9" s="587" customFormat="1" x14ac:dyDescent="0.25">
      <c r="A85" s="613"/>
      <c r="B85" s="613"/>
      <c r="C85" s="613"/>
      <c r="D85" s="613"/>
      <c r="E85" s="613"/>
      <c r="F85" s="613"/>
      <c r="H85" s="440"/>
      <c r="I85" s="440"/>
    </row>
    <row r="86" spans="1:9" s="587" customFormat="1" x14ac:dyDescent="0.25">
      <c r="A86" s="613"/>
      <c r="B86" s="613"/>
      <c r="C86" s="613"/>
      <c r="D86" s="613"/>
      <c r="E86" s="613"/>
      <c r="F86" s="613"/>
      <c r="H86" s="440"/>
      <c r="I86" s="440"/>
    </row>
    <row r="87" spans="1:9" s="587" customFormat="1" x14ac:dyDescent="0.25">
      <c r="A87" s="613"/>
      <c r="B87" s="613"/>
      <c r="C87" s="613"/>
      <c r="D87" s="613"/>
      <c r="E87" s="613"/>
      <c r="F87" s="613"/>
      <c r="H87" s="440"/>
      <c r="I87" s="440"/>
    </row>
    <row r="88" spans="1:9" s="587" customFormat="1" x14ac:dyDescent="0.25">
      <c r="A88" s="613"/>
      <c r="B88" s="613"/>
      <c r="C88" s="613"/>
      <c r="D88" s="613"/>
      <c r="E88" s="613"/>
      <c r="F88" s="613"/>
      <c r="H88" s="440"/>
      <c r="I88" s="440"/>
    </row>
    <row r="89" spans="1:9" s="587" customFormat="1" x14ac:dyDescent="0.25">
      <c r="A89" s="613"/>
      <c r="B89" s="613"/>
      <c r="C89" s="613"/>
      <c r="D89" s="613"/>
      <c r="E89" s="613"/>
      <c r="F89" s="613"/>
      <c r="H89" s="440"/>
      <c r="I89" s="440"/>
    </row>
    <row r="90" spans="1:9" s="587" customFormat="1" x14ac:dyDescent="0.25">
      <c r="A90" s="613"/>
      <c r="B90" s="613"/>
      <c r="C90" s="613"/>
      <c r="D90" s="613"/>
      <c r="E90" s="613"/>
      <c r="F90" s="613"/>
      <c r="H90" s="440"/>
      <c r="I90" s="440"/>
    </row>
    <row r="91" spans="1:9" s="587" customFormat="1" x14ac:dyDescent="0.25">
      <c r="A91" s="613"/>
      <c r="B91" s="613"/>
      <c r="C91" s="613"/>
      <c r="D91" s="613"/>
      <c r="E91" s="613"/>
      <c r="F91" s="613"/>
      <c r="H91" s="440"/>
      <c r="I91" s="440"/>
    </row>
    <row r="92" spans="1:9" s="587" customFormat="1" x14ac:dyDescent="0.25">
      <c r="A92" s="613"/>
      <c r="B92" s="613"/>
      <c r="C92" s="613"/>
      <c r="D92" s="613"/>
      <c r="E92" s="613"/>
      <c r="F92" s="613"/>
      <c r="H92" s="440"/>
      <c r="I92" s="440"/>
    </row>
    <row r="93" spans="1:9" s="587" customFormat="1" x14ac:dyDescent="0.25">
      <c r="A93" s="613"/>
      <c r="B93" s="613"/>
      <c r="C93" s="613"/>
      <c r="D93" s="613"/>
      <c r="E93" s="613"/>
      <c r="F93" s="613"/>
      <c r="H93" s="440"/>
      <c r="I93" s="440"/>
    </row>
    <row r="94" spans="1:9" s="587" customFormat="1" x14ac:dyDescent="0.25">
      <c r="A94" s="613"/>
      <c r="B94" s="613"/>
      <c r="C94" s="613"/>
      <c r="D94" s="613"/>
      <c r="E94" s="613"/>
      <c r="F94" s="613"/>
      <c r="H94" s="440"/>
      <c r="I94" s="440"/>
    </row>
    <row r="95" spans="1:9" s="587" customFormat="1" x14ac:dyDescent="0.25">
      <c r="A95" s="613"/>
      <c r="B95" s="613"/>
      <c r="C95" s="613"/>
      <c r="D95" s="613"/>
      <c r="E95" s="613"/>
      <c r="F95" s="613"/>
      <c r="H95" s="440"/>
      <c r="I95" s="440"/>
    </row>
    <row r="96" spans="1:9" s="587" customFormat="1" x14ac:dyDescent="0.25">
      <c r="A96" s="613"/>
      <c r="B96" s="613"/>
      <c r="C96" s="613"/>
      <c r="D96" s="613"/>
      <c r="E96" s="613"/>
      <c r="F96" s="613"/>
      <c r="H96" s="440"/>
      <c r="I96" s="440"/>
    </row>
    <row r="97" spans="1:9" s="587" customFormat="1" x14ac:dyDescent="0.25">
      <c r="A97" s="613"/>
      <c r="B97" s="613"/>
      <c r="C97" s="613"/>
      <c r="D97" s="613"/>
      <c r="E97" s="613"/>
      <c r="F97" s="613"/>
      <c r="H97" s="440"/>
      <c r="I97" s="440"/>
    </row>
    <row r="98" spans="1:9" s="587" customFormat="1" x14ac:dyDescent="0.25">
      <c r="A98" s="613"/>
      <c r="B98" s="613"/>
      <c r="C98" s="613"/>
      <c r="D98" s="613"/>
      <c r="E98" s="613"/>
      <c r="F98" s="613"/>
      <c r="H98" s="440"/>
      <c r="I98" s="440"/>
    </row>
    <row r="99" spans="1:9" s="587" customFormat="1" x14ac:dyDescent="0.25">
      <c r="A99" s="613"/>
      <c r="B99" s="613"/>
      <c r="C99" s="613"/>
      <c r="D99" s="613"/>
      <c r="E99" s="613"/>
      <c r="F99" s="613"/>
      <c r="H99" s="440"/>
      <c r="I99" s="440"/>
    </row>
    <row r="100" spans="1:9" s="587" customFormat="1" x14ac:dyDescent="0.25">
      <c r="A100" s="613"/>
      <c r="B100" s="613"/>
      <c r="C100" s="613"/>
      <c r="D100" s="613"/>
      <c r="E100" s="613"/>
      <c r="F100" s="613"/>
      <c r="H100" s="440"/>
      <c r="I100" s="440"/>
    </row>
    <row r="101" spans="1:9" s="587" customFormat="1" x14ac:dyDescent="0.25">
      <c r="A101" s="613"/>
      <c r="B101" s="613"/>
      <c r="C101" s="613"/>
      <c r="D101" s="613"/>
      <c r="E101" s="613"/>
      <c r="F101" s="613"/>
      <c r="H101" s="440"/>
      <c r="I101" s="440"/>
    </row>
    <row r="102" spans="1:9" s="587" customFormat="1" x14ac:dyDescent="0.25">
      <c r="A102" s="613"/>
      <c r="B102" s="613"/>
      <c r="C102" s="613"/>
      <c r="D102" s="613"/>
      <c r="E102" s="613"/>
      <c r="F102" s="613"/>
      <c r="H102" s="440"/>
      <c r="I102" s="440"/>
    </row>
    <row r="103" spans="1:9" s="587" customFormat="1" x14ac:dyDescent="0.25">
      <c r="A103" s="613"/>
      <c r="B103" s="613"/>
      <c r="C103" s="613"/>
      <c r="D103" s="613"/>
      <c r="E103" s="613"/>
      <c r="F103" s="613"/>
      <c r="H103" s="440"/>
      <c r="I103" s="440"/>
    </row>
    <row r="104" spans="1:9" s="587" customFormat="1" x14ac:dyDescent="0.25">
      <c r="A104" s="613"/>
      <c r="B104" s="613"/>
      <c r="C104" s="613"/>
      <c r="D104" s="613"/>
      <c r="E104" s="613"/>
      <c r="F104" s="613"/>
      <c r="H104" s="440"/>
      <c r="I104" s="440"/>
    </row>
    <row r="105" spans="1:9" s="587" customFormat="1" x14ac:dyDescent="0.25">
      <c r="A105" s="613"/>
      <c r="B105" s="613"/>
      <c r="C105" s="613"/>
      <c r="D105" s="613"/>
      <c r="E105" s="613"/>
      <c r="F105" s="613"/>
      <c r="H105" s="440"/>
      <c r="I105" s="440"/>
    </row>
    <row r="106" spans="1:9" s="587" customFormat="1" x14ac:dyDescent="0.25">
      <c r="A106" s="613"/>
      <c r="B106" s="613"/>
      <c r="C106" s="613"/>
      <c r="D106" s="613"/>
      <c r="E106" s="613"/>
      <c r="F106" s="613"/>
      <c r="H106" s="440"/>
      <c r="I106" s="440"/>
    </row>
    <row r="107" spans="1:9" s="587" customFormat="1" x14ac:dyDescent="0.25">
      <c r="A107" s="613"/>
      <c r="B107" s="613"/>
      <c r="C107" s="613"/>
      <c r="D107" s="613"/>
      <c r="E107" s="613"/>
      <c r="F107" s="613"/>
      <c r="H107" s="440"/>
      <c r="I107" s="440"/>
    </row>
    <row r="108" spans="1:9" s="587" customFormat="1" x14ac:dyDescent="0.25">
      <c r="A108" s="613"/>
      <c r="B108" s="613"/>
      <c r="C108" s="613"/>
      <c r="D108" s="613"/>
      <c r="E108" s="613"/>
      <c r="F108" s="613"/>
      <c r="H108" s="440"/>
      <c r="I108" s="440"/>
    </row>
    <row r="109" spans="1:9" s="587" customFormat="1" x14ac:dyDescent="0.25">
      <c r="A109" s="613"/>
      <c r="B109" s="613"/>
      <c r="C109" s="613"/>
      <c r="D109" s="613"/>
      <c r="E109" s="613"/>
      <c r="F109" s="613"/>
      <c r="H109" s="440"/>
      <c r="I109" s="440"/>
    </row>
    <row r="110" spans="1:9" s="587" customFormat="1" x14ac:dyDescent="0.25">
      <c r="A110" s="613"/>
      <c r="B110" s="613"/>
      <c r="C110" s="613"/>
      <c r="D110" s="613"/>
      <c r="E110" s="613"/>
      <c r="F110" s="613"/>
      <c r="H110" s="440"/>
      <c r="I110" s="440"/>
    </row>
    <row r="111" spans="1:9" s="587" customFormat="1" x14ac:dyDescent="0.25">
      <c r="A111" s="613"/>
      <c r="B111" s="613"/>
      <c r="C111" s="613"/>
      <c r="D111" s="613"/>
      <c r="E111" s="613"/>
      <c r="F111" s="613"/>
      <c r="H111" s="440"/>
      <c r="I111" s="440"/>
    </row>
    <row r="112" spans="1:9" s="587" customFormat="1" x14ac:dyDescent="0.25">
      <c r="A112" s="613"/>
      <c r="B112" s="613"/>
      <c r="C112" s="613"/>
      <c r="D112" s="613"/>
      <c r="E112" s="613"/>
      <c r="F112" s="613"/>
      <c r="H112" s="440"/>
      <c r="I112" s="440"/>
    </row>
    <row r="113" spans="1:9" s="587" customFormat="1" x14ac:dyDescent="0.25">
      <c r="A113" s="613"/>
      <c r="B113" s="613"/>
      <c r="C113" s="613"/>
      <c r="D113" s="613"/>
      <c r="E113" s="613"/>
      <c r="F113" s="613"/>
      <c r="H113" s="440"/>
      <c r="I113" s="440"/>
    </row>
    <row r="114" spans="1:9" s="587" customFormat="1" x14ac:dyDescent="0.25">
      <c r="A114" s="613"/>
      <c r="B114" s="613"/>
      <c r="C114" s="613"/>
      <c r="D114" s="613"/>
      <c r="E114" s="613"/>
      <c r="F114" s="613"/>
      <c r="H114" s="440"/>
      <c r="I114" s="440"/>
    </row>
    <row r="115" spans="1:9" s="587" customFormat="1" x14ac:dyDescent="0.25">
      <c r="A115" s="613"/>
      <c r="B115" s="613"/>
      <c r="C115" s="613"/>
      <c r="D115" s="613"/>
      <c r="E115" s="613"/>
      <c r="F115" s="613"/>
      <c r="H115" s="440"/>
      <c r="I115" s="440"/>
    </row>
    <row r="116" spans="1:9" s="587" customFormat="1" x14ac:dyDescent="0.25">
      <c r="A116" s="613"/>
      <c r="B116" s="613"/>
      <c r="C116" s="613"/>
      <c r="D116" s="613"/>
      <c r="E116" s="613"/>
      <c r="F116" s="613"/>
      <c r="H116" s="440"/>
      <c r="I116" s="440"/>
    </row>
    <row r="117" spans="1:9" s="587" customFormat="1" x14ac:dyDescent="0.25">
      <c r="A117" s="613"/>
      <c r="B117" s="613"/>
      <c r="C117" s="613"/>
      <c r="D117" s="613"/>
      <c r="E117" s="613"/>
      <c r="F117" s="613"/>
      <c r="H117" s="440"/>
      <c r="I117" s="440"/>
    </row>
    <row r="118" spans="1:9" s="587" customFormat="1" x14ac:dyDescent="0.25">
      <c r="A118" s="613"/>
      <c r="B118" s="613"/>
      <c r="C118" s="613"/>
      <c r="D118" s="613"/>
      <c r="E118" s="613"/>
      <c r="F118" s="613"/>
      <c r="H118" s="440"/>
      <c r="I118" s="440"/>
    </row>
    <row r="119" spans="1:9" s="587" customFormat="1" x14ac:dyDescent="0.25">
      <c r="A119" s="613"/>
      <c r="B119" s="613"/>
      <c r="C119" s="613"/>
      <c r="D119" s="613"/>
      <c r="E119" s="613"/>
      <c r="F119" s="613"/>
      <c r="H119" s="440"/>
      <c r="I119" s="440"/>
    </row>
    <row r="120" spans="1:9" s="587" customFormat="1" x14ac:dyDescent="0.25">
      <c r="A120" s="613"/>
      <c r="B120" s="613"/>
      <c r="C120" s="613"/>
      <c r="D120" s="613"/>
      <c r="E120" s="613"/>
      <c r="F120" s="613"/>
      <c r="H120" s="440"/>
      <c r="I120" s="440"/>
    </row>
    <row r="121" spans="1:9" s="587" customFormat="1" x14ac:dyDescent="0.25">
      <c r="A121" s="613"/>
      <c r="B121" s="613"/>
      <c r="C121" s="613"/>
      <c r="D121" s="613"/>
      <c r="E121" s="613"/>
      <c r="F121" s="613"/>
      <c r="H121" s="440"/>
      <c r="I121" s="440"/>
    </row>
    <row r="122" spans="1:9" s="587" customFormat="1" x14ac:dyDescent="0.25">
      <c r="A122" s="613"/>
      <c r="B122" s="613"/>
      <c r="C122" s="613"/>
      <c r="D122" s="613"/>
      <c r="E122" s="613"/>
      <c r="F122" s="613"/>
      <c r="H122" s="440"/>
      <c r="I122" s="440"/>
    </row>
    <row r="123" spans="1:9" s="587" customFormat="1" x14ac:dyDescent="0.25">
      <c r="A123" s="613"/>
      <c r="B123" s="613"/>
      <c r="C123" s="613"/>
      <c r="D123" s="613"/>
      <c r="E123" s="613"/>
      <c r="F123" s="613"/>
      <c r="H123" s="440"/>
      <c r="I123" s="440"/>
    </row>
    <row r="124" spans="1:9" s="587" customFormat="1" x14ac:dyDescent="0.25">
      <c r="A124" s="613"/>
      <c r="B124" s="613"/>
      <c r="C124" s="613"/>
      <c r="D124" s="613"/>
      <c r="E124" s="613"/>
      <c r="F124" s="613"/>
      <c r="H124" s="440"/>
      <c r="I124" s="440"/>
    </row>
    <row r="125" spans="1:9" s="587" customFormat="1" x14ac:dyDescent="0.25">
      <c r="A125" s="613"/>
      <c r="B125" s="613"/>
      <c r="C125" s="613"/>
      <c r="D125" s="613"/>
      <c r="E125" s="613"/>
      <c r="F125" s="613"/>
      <c r="H125" s="440"/>
      <c r="I125" s="440"/>
    </row>
    <row r="126" spans="1:9" s="587" customFormat="1" x14ac:dyDescent="0.25">
      <c r="A126" s="613"/>
      <c r="B126" s="613"/>
      <c r="C126" s="613"/>
      <c r="D126" s="613"/>
      <c r="E126" s="613"/>
      <c r="F126" s="613"/>
      <c r="H126" s="440"/>
      <c r="I126" s="440"/>
    </row>
    <row r="127" spans="1:9" s="587" customFormat="1" x14ac:dyDescent="0.25">
      <c r="A127" s="613"/>
      <c r="B127" s="613"/>
      <c r="C127" s="613"/>
      <c r="D127" s="613"/>
      <c r="E127" s="613"/>
      <c r="F127" s="613"/>
      <c r="H127" s="440"/>
      <c r="I127" s="440"/>
    </row>
    <row r="128" spans="1:9" s="587" customFormat="1" x14ac:dyDescent="0.25">
      <c r="A128" s="613"/>
      <c r="B128" s="613"/>
      <c r="C128" s="613"/>
      <c r="D128" s="613"/>
      <c r="E128" s="613"/>
      <c r="F128" s="613"/>
      <c r="H128" s="440"/>
      <c r="I128" s="440"/>
    </row>
    <row r="129" spans="1:9" s="587" customFormat="1" x14ac:dyDescent="0.25">
      <c r="A129" s="613"/>
      <c r="B129" s="613"/>
      <c r="C129" s="613"/>
      <c r="D129" s="613"/>
      <c r="E129" s="613"/>
      <c r="F129" s="613"/>
      <c r="H129" s="440"/>
      <c r="I129" s="440"/>
    </row>
    <row r="130" spans="1:9" s="587" customFormat="1" x14ac:dyDescent="0.25">
      <c r="A130" s="613"/>
      <c r="B130" s="613"/>
      <c r="C130" s="613"/>
      <c r="D130" s="613"/>
      <c r="E130" s="613"/>
      <c r="F130" s="613"/>
      <c r="H130" s="440"/>
      <c r="I130" s="440"/>
    </row>
    <row r="131" spans="1:9" s="587" customFormat="1" x14ac:dyDescent="0.25">
      <c r="A131" s="613"/>
      <c r="B131" s="613"/>
      <c r="C131" s="613"/>
      <c r="D131" s="613"/>
      <c r="E131" s="613"/>
      <c r="F131" s="613"/>
      <c r="H131" s="440"/>
      <c r="I131" s="440"/>
    </row>
    <row r="132" spans="1:9" s="587" customFormat="1" x14ac:dyDescent="0.25">
      <c r="A132" s="613"/>
      <c r="B132" s="613"/>
      <c r="C132" s="613"/>
      <c r="D132" s="613"/>
      <c r="E132" s="613"/>
      <c r="F132" s="613"/>
      <c r="H132" s="440"/>
      <c r="I132" s="440"/>
    </row>
    <row r="133" spans="1:9" s="587" customFormat="1" x14ac:dyDescent="0.25">
      <c r="A133" s="613"/>
      <c r="B133" s="613"/>
      <c r="C133" s="613"/>
      <c r="D133" s="613"/>
      <c r="E133" s="613"/>
      <c r="F133" s="613"/>
      <c r="H133" s="440"/>
      <c r="I133" s="440"/>
    </row>
    <row r="134" spans="1:9" s="587" customFormat="1" x14ac:dyDescent="0.25">
      <c r="A134" s="613"/>
      <c r="B134" s="613"/>
      <c r="C134" s="613"/>
      <c r="D134" s="613"/>
      <c r="E134" s="613"/>
      <c r="F134" s="613"/>
      <c r="H134" s="440"/>
      <c r="I134" s="440"/>
    </row>
    <row r="135" spans="1:9" s="587" customFormat="1" x14ac:dyDescent="0.25">
      <c r="A135" s="613"/>
      <c r="B135" s="613"/>
      <c r="C135" s="613"/>
      <c r="D135" s="613"/>
      <c r="E135" s="613"/>
      <c r="F135" s="613"/>
      <c r="H135" s="440"/>
      <c r="I135" s="440"/>
    </row>
    <row r="136" spans="1:9" s="587" customFormat="1" x14ac:dyDescent="0.25">
      <c r="A136" s="613"/>
      <c r="B136" s="613"/>
      <c r="C136" s="613"/>
      <c r="D136" s="613"/>
      <c r="E136" s="613"/>
      <c r="F136" s="613"/>
      <c r="H136" s="440"/>
      <c r="I136" s="440"/>
    </row>
    <row r="137" spans="1:9" s="587" customFormat="1" x14ac:dyDescent="0.25">
      <c r="A137" s="613"/>
      <c r="B137" s="613"/>
      <c r="C137" s="613"/>
      <c r="D137" s="613"/>
      <c r="E137" s="613"/>
      <c r="F137" s="613"/>
      <c r="H137" s="440"/>
      <c r="I137" s="440"/>
    </row>
    <row r="138" spans="1:9" s="587" customFormat="1" x14ac:dyDescent="0.25">
      <c r="A138" s="613"/>
      <c r="B138" s="613"/>
      <c r="C138" s="613"/>
      <c r="D138" s="613"/>
      <c r="E138" s="613"/>
      <c r="F138" s="613"/>
      <c r="H138" s="440"/>
      <c r="I138" s="440"/>
    </row>
    <row r="139" spans="1:9" s="587" customFormat="1" x14ac:dyDescent="0.25">
      <c r="A139" s="613"/>
      <c r="B139" s="613"/>
      <c r="C139" s="613"/>
      <c r="D139" s="613"/>
      <c r="E139" s="613"/>
      <c r="F139" s="613"/>
      <c r="H139" s="440"/>
      <c r="I139" s="440"/>
    </row>
    <row r="140" spans="1:9" s="587" customFormat="1" x14ac:dyDescent="0.25">
      <c r="A140" s="613"/>
      <c r="B140" s="613"/>
      <c r="C140" s="613"/>
      <c r="D140" s="613"/>
      <c r="E140" s="613"/>
      <c r="F140" s="613"/>
      <c r="H140" s="440"/>
      <c r="I140" s="440"/>
    </row>
    <row r="141" spans="1:9" s="587" customFormat="1" x14ac:dyDescent="0.25">
      <c r="A141" s="613"/>
      <c r="B141" s="613"/>
      <c r="C141" s="613"/>
      <c r="D141" s="613"/>
      <c r="E141" s="613"/>
      <c r="F141" s="613"/>
      <c r="H141" s="440"/>
      <c r="I141" s="440"/>
    </row>
    <row r="142" spans="1:9" s="587" customFormat="1" x14ac:dyDescent="0.25">
      <c r="A142" s="613"/>
      <c r="B142" s="613"/>
      <c r="C142" s="613"/>
      <c r="D142" s="613"/>
      <c r="E142" s="613"/>
      <c r="F142" s="613"/>
      <c r="H142" s="440"/>
      <c r="I142" s="440"/>
    </row>
    <row r="143" spans="1:9" s="587" customFormat="1" x14ac:dyDescent="0.25">
      <c r="A143" s="613"/>
      <c r="B143" s="613"/>
      <c r="C143" s="613"/>
      <c r="D143" s="613"/>
      <c r="E143" s="613"/>
      <c r="F143" s="613"/>
      <c r="H143" s="440"/>
      <c r="I143" s="440"/>
    </row>
    <row r="144" spans="1:9" s="587" customFormat="1" x14ac:dyDescent="0.25">
      <c r="H144" s="440"/>
      <c r="I144" s="440"/>
    </row>
    <row r="145" spans="8:9" s="587" customFormat="1" x14ac:dyDescent="0.25">
      <c r="H145" s="440"/>
      <c r="I145" s="440"/>
    </row>
    <row r="146" spans="8:9" s="587" customFormat="1" x14ac:dyDescent="0.25">
      <c r="H146" s="440"/>
      <c r="I146" s="440"/>
    </row>
    <row r="147" spans="8:9" s="587" customFormat="1" x14ac:dyDescent="0.25">
      <c r="H147" s="440"/>
      <c r="I147" s="440"/>
    </row>
    <row r="148" spans="8:9" s="587" customFormat="1" x14ac:dyDescent="0.25">
      <c r="H148" s="440"/>
      <c r="I148" s="440"/>
    </row>
    <row r="149" spans="8:9" s="587" customFormat="1" x14ac:dyDescent="0.25">
      <c r="H149" s="440"/>
      <c r="I149" s="440"/>
    </row>
    <row r="150" spans="8:9" s="587" customFormat="1" x14ac:dyDescent="0.25">
      <c r="H150" s="440"/>
      <c r="I150" s="440"/>
    </row>
    <row r="151" spans="8:9" s="587" customFormat="1" x14ac:dyDescent="0.25">
      <c r="H151" s="440"/>
      <c r="I151" s="440"/>
    </row>
    <row r="152" spans="8:9" s="587" customFormat="1" x14ac:dyDescent="0.25">
      <c r="H152" s="440"/>
      <c r="I152" s="440"/>
    </row>
    <row r="153" spans="8:9" s="587" customFormat="1" x14ac:dyDescent="0.25">
      <c r="H153" s="440"/>
      <c r="I153" s="440"/>
    </row>
    <row r="154" spans="8:9" s="587" customFormat="1" x14ac:dyDescent="0.25">
      <c r="H154" s="440"/>
      <c r="I154" s="440"/>
    </row>
    <row r="155" spans="8:9" s="587" customFormat="1" x14ac:dyDescent="0.25">
      <c r="H155" s="440"/>
      <c r="I155" s="440"/>
    </row>
    <row r="156" spans="8:9" s="587" customFormat="1" x14ac:dyDescent="0.25">
      <c r="H156" s="440"/>
      <c r="I156" s="440"/>
    </row>
    <row r="157" spans="8:9" s="587" customFormat="1" x14ac:dyDescent="0.25">
      <c r="H157" s="440"/>
      <c r="I157" s="440"/>
    </row>
    <row r="158" spans="8:9" s="587" customFormat="1" x14ac:dyDescent="0.25">
      <c r="H158" s="440"/>
      <c r="I158" s="440"/>
    </row>
    <row r="159" spans="8:9" s="587" customFormat="1" x14ac:dyDescent="0.25">
      <c r="H159" s="440"/>
      <c r="I159" s="440"/>
    </row>
    <row r="160" spans="8:9" s="587" customFormat="1" x14ac:dyDescent="0.25">
      <c r="H160" s="440"/>
      <c r="I160" s="440"/>
    </row>
    <row r="161" spans="8:9" s="587" customFormat="1" x14ac:dyDescent="0.25">
      <c r="H161" s="440"/>
      <c r="I161" s="440"/>
    </row>
    <row r="162" spans="8:9" s="587" customFormat="1" x14ac:dyDescent="0.25">
      <c r="H162" s="440"/>
      <c r="I162" s="440"/>
    </row>
    <row r="163" spans="8:9" s="587" customFormat="1" x14ac:dyDescent="0.25">
      <c r="H163" s="440"/>
      <c r="I163" s="440"/>
    </row>
    <row r="164" spans="8:9" s="587" customFormat="1" x14ac:dyDescent="0.25">
      <c r="H164" s="440"/>
      <c r="I164" s="440"/>
    </row>
    <row r="165" spans="8:9" s="587" customFormat="1" x14ac:dyDescent="0.25">
      <c r="H165" s="440"/>
      <c r="I165" s="440"/>
    </row>
    <row r="166" spans="8:9" s="587" customFormat="1" x14ac:dyDescent="0.25">
      <c r="H166" s="440"/>
      <c r="I166" s="440"/>
    </row>
    <row r="167" spans="8:9" s="587" customFormat="1" x14ac:dyDescent="0.25">
      <c r="H167" s="440"/>
      <c r="I167" s="440"/>
    </row>
    <row r="168" spans="8:9" s="587" customFormat="1" x14ac:dyDescent="0.25">
      <c r="H168" s="440"/>
      <c r="I168" s="440"/>
    </row>
    <row r="169" spans="8:9" s="587" customFormat="1" x14ac:dyDescent="0.25">
      <c r="H169" s="440"/>
      <c r="I169" s="440"/>
    </row>
    <row r="170" spans="8:9" s="587" customFormat="1" x14ac:dyDescent="0.25">
      <c r="H170" s="440"/>
      <c r="I170" s="440"/>
    </row>
    <row r="171" spans="8:9" s="587" customFormat="1" x14ac:dyDescent="0.25">
      <c r="H171" s="440"/>
      <c r="I171" s="440"/>
    </row>
    <row r="172" spans="8:9" s="587" customFormat="1" x14ac:dyDescent="0.25">
      <c r="H172" s="440"/>
      <c r="I172" s="440"/>
    </row>
    <row r="173" spans="8:9" s="587" customFormat="1" x14ac:dyDescent="0.25">
      <c r="H173" s="440"/>
      <c r="I173" s="440"/>
    </row>
    <row r="174" spans="8:9" s="587" customFormat="1" x14ac:dyDescent="0.25">
      <c r="H174" s="440"/>
      <c r="I174" s="440"/>
    </row>
    <row r="175" spans="8:9" s="587" customFormat="1" x14ac:dyDescent="0.25">
      <c r="H175" s="440"/>
      <c r="I175" s="440"/>
    </row>
    <row r="176" spans="8:9" s="587" customFormat="1" x14ac:dyDescent="0.25">
      <c r="H176" s="440"/>
      <c r="I176" s="440"/>
    </row>
    <row r="177" spans="8:9" s="587" customFormat="1" x14ac:dyDescent="0.25">
      <c r="H177" s="440"/>
      <c r="I177" s="440"/>
    </row>
    <row r="178" spans="8:9" s="587" customFormat="1" x14ac:dyDescent="0.25">
      <c r="H178" s="440"/>
      <c r="I178" s="440"/>
    </row>
    <row r="179" spans="8:9" s="587" customFormat="1" x14ac:dyDescent="0.25">
      <c r="H179" s="440"/>
      <c r="I179" s="440"/>
    </row>
    <row r="180" spans="8:9" s="587" customFormat="1" x14ac:dyDescent="0.25">
      <c r="H180" s="440"/>
      <c r="I180" s="440"/>
    </row>
    <row r="181" spans="8:9" s="587" customFormat="1" x14ac:dyDescent="0.25">
      <c r="H181" s="440"/>
      <c r="I181" s="440"/>
    </row>
    <row r="182" spans="8:9" s="587" customFormat="1" x14ac:dyDescent="0.25">
      <c r="H182" s="440"/>
      <c r="I182" s="440"/>
    </row>
    <row r="183" spans="8:9" s="587" customFormat="1" x14ac:dyDescent="0.25">
      <c r="H183" s="440"/>
      <c r="I183" s="440"/>
    </row>
    <row r="184" spans="8:9" s="587" customFormat="1" x14ac:dyDescent="0.25">
      <c r="H184" s="440"/>
      <c r="I184" s="440"/>
    </row>
    <row r="185" spans="8:9" s="587" customFormat="1" x14ac:dyDescent="0.25">
      <c r="H185" s="440"/>
      <c r="I185" s="440"/>
    </row>
    <row r="186" spans="8:9" s="587" customFormat="1" x14ac:dyDescent="0.25">
      <c r="H186" s="440"/>
      <c r="I186" s="440"/>
    </row>
    <row r="187" spans="8:9" s="587" customFormat="1" x14ac:dyDescent="0.25">
      <c r="H187" s="440"/>
      <c r="I187" s="440"/>
    </row>
    <row r="188" spans="8:9" s="587" customFormat="1" x14ac:dyDescent="0.25">
      <c r="H188" s="440"/>
      <c r="I188" s="440"/>
    </row>
    <row r="189" spans="8:9" s="587" customFormat="1" x14ac:dyDescent="0.25">
      <c r="H189" s="440"/>
      <c r="I189" s="440"/>
    </row>
    <row r="190" spans="8:9" s="587" customFormat="1" x14ac:dyDescent="0.25">
      <c r="H190" s="440"/>
      <c r="I190" s="440"/>
    </row>
    <row r="191" spans="8:9" s="587" customFormat="1" x14ac:dyDescent="0.25">
      <c r="H191" s="440"/>
      <c r="I191" s="440"/>
    </row>
    <row r="192" spans="8:9" s="587" customFormat="1" x14ac:dyDescent="0.25">
      <c r="H192" s="440"/>
      <c r="I192" s="440"/>
    </row>
    <row r="193" spans="8:9" s="587" customFormat="1" x14ac:dyDescent="0.25">
      <c r="H193" s="440"/>
      <c r="I193" s="440"/>
    </row>
    <row r="194" spans="8:9" s="587" customFormat="1" x14ac:dyDescent="0.25">
      <c r="H194" s="440"/>
      <c r="I194" s="440"/>
    </row>
    <row r="195" spans="8:9" s="587" customFormat="1" x14ac:dyDescent="0.25">
      <c r="H195" s="440"/>
      <c r="I195" s="440"/>
    </row>
    <row r="196" spans="8:9" s="587" customFormat="1" x14ac:dyDescent="0.25">
      <c r="H196" s="440"/>
      <c r="I196" s="440"/>
    </row>
    <row r="197" spans="8:9" s="587" customFormat="1" x14ac:dyDescent="0.25">
      <c r="H197" s="440"/>
      <c r="I197" s="440"/>
    </row>
    <row r="198" spans="8:9" s="587" customFormat="1" x14ac:dyDescent="0.25">
      <c r="H198" s="440"/>
      <c r="I198" s="440"/>
    </row>
    <row r="199" spans="8:9" s="587" customFormat="1" x14ac:dyDescent="0.25">
      <c r="H199" s="440"/>
      <c r="I199" s="440"/>
    </row>
    <row r="200" spans="8:9" s="587" customFormat="1" x14ac:dyDescent="0.25">
      <c r="H200" s="440"/>
      <c r="I200" s="440"/>
    </row>
    <row r="201" spans="8:9" s="587" customFormat="1" x14ac:dyDescent="0.25">
      <c r="H201" s="440"/>
      <c r="I201" s="440"/>
    </row>
    <row r="202" spans="8:9" s="587" customFormat="1" x14ac:dyDescent="0.25">
      <c r="H202" s="440"/>
      <c r="I202" s="440"/>
    </row>
    <row r="203" spans="8:9" s="587" customFormat="1" x14ac:dyDescent="0.25">
      <c r="H203" s="440"/>
      <c r="I203" s="440"/>
    </row>
    <row r="204" spans="8:9" s="587" customFormat="1" x14ac:dyDescent="0.25">
      <c r="H204" s="440"/>
      <c r="I204" s="440"/>
    </row>
    <row r="205" spans="8:9" s="587" customFormat="1" x14ac:dyDescent="0.25">
      <c r="H205" s="440"/>
      <c r="I205" s="440"/>
    </row>
    <row r="206" spans="8:9" s="587" customFormat="1" x14ac:dyDescent="0.25">
      <c r="H206" s="440"/>
      <c r="I206" s="440"/>
    </row>
    <row r="207" spans="8:9" s="587" customFormat="1" x14ac:dyDescent="0.25">
      <c r="H207" s="440"/>
      <c r="I207" s="440"/>
    </row>
    <row r="208" spans="8:9" s="587" customFormat="1" x14ac:dyDescent="0.25">
      <c r="H208" s="440"/>
      <c r="I208" s="440"/>
    </row>
    <row r="209" spans="8:9" s="587" customFormat="1" x14ac:dyDescent="0.25">
      <c r="H209" s="440"/>
      <c r="I209" s="440"/>
    </row>
    <row r="210" spans="8:9" s="587" customFormat="1" x14ac:dyDescent="0.25">
      <c r="H210" s="440"/>
      <c r="I210" s="440"/>
    </row>
    <row r="211" spans="8:9" s="587" customFormat="1" x14ac:dyDescent="0.25">
      <c r="H211" s="440"/>
      <c r="I211" s="440"/>
    </row>
    <row r="212" spans="8:9" s="587" customFormat="1" x14ac:dyDescent="0.25">
      <c r="H212" s="440"/>
      <c r="I212" s="440"/>
    </row>
    <row r="213" spans="8:9" s="587" customFormat="1" x14ac:dyDescent="0.25">
      <c r="H213" s="440"/>
      <c r="I213" s="440"/>
    </row>
    <row r="214" spans="8:9" s="587" customFormat="1" x14ac:dyDescent="0.25">
      <c r="H214" s="440"/>
      <c r="I214" s="440"/>
    </row>
    <row r="215" spans="8:9" s="587" customFormat="1" x14ac:dyDescent="0.25">
      <c r="H215" s="440"/>
      <c r="I215" s="440"/>
    </row>
    <row r="216" spans="8:9" s="587" customFormat="1" x14ac:dyDescent="0.25">
      <c r="H216" s="440"/>
      <c r="I216" s="440"/>
    </row>
    <row r="217" spans="8:9" s="587" customFormat="1" x14ac:dyDescent="0.25">
      <c r="H217" s="440"/>
      <c r="I217" s="440"/>
    </row>
    <row r="218" spans="8:9" s="587" customFormat="1" x14ac:dyDescent="0.25">
      <c r="H218" s="440"/>
      <c r="I218" s="440"/>
    </row>
    <row r="219" spans="8:9" s="587" customFormat="1" x14ac:dyDescent="0.25">
      <c r="H219" s="440"/>
      <c r="I219" s="440"/>
    </row>
    <row r="220" spans="8:9" s="587" customFormat="1" x14ac:dyDescent="0.25">
      <c r="H220" s="440"/>
      <c r="I220" s="440"/>
    </row>
    <row r="221" spans="8:9" s="587" customFormat="1" x14ac:dyDescent="0.25">
      <c r="H221" s="440"/>
      <c r="I221" s="440"/>
    </row>
    <row r="222" spans="8:9" s="587" customFormat="1" x14ac:dyDescent="0.25">
      <c r="H222" s="440"/>
      <c r="I222" s="440"/>
    </row>
    <row r="223" spans="8:9" s="587" customFormat="1" x14ac:dyDescent="0.25">
      <c r="H223" s="440"/>
      <c r="I223" s="440"/>
    </row>
    <row r="224" spans="8:9" s="587" customFormat="1" x14ac:dyDescent="0.25">
      <c r="H224" s="440"/>
      <c r="I224" s="440"/>
    </row>
    <row r="225" spans="8:9" s="587" customFormat="1" x14ac:dyDescent="0.25">
      <c r="H225" s="440"/>
      <c r="I225" s="440"/>
    </row>
    <row r="226" spans="8:9" s="587" customFormat="1" x14ac:dyDescent="0.25">
      <c r="H226" s="440"/>
      <c r="I226" s="440"/>
    </row>
    <row r="227" spans="8:9" s="587" customFormat="1" x14ac:dyDescent="0.25">
      <c r="H227" s="440"/>
      <c r="I227" s="440"/>
    </row>
    <row r="228" spans="8:9" s="587" customFormat="1" x14ac:dyDescent="0.25">
      <c r="H228" s="440"/>
      <c r="I228" s="440"/>
    </row>
    <row r="229" spans="8:9" s="587" customFormat="1" x14ac:dyDescent="0.25">
      <c r="H229" s="440"/>
      <c r="I229" s="440"/>
    </row>
    <row r="230" spans="8:9" s="587" customFormat="1" x14ac:dyDescent="0.25">
      <c r="H230" s="440"/>
      <c r="I230" s="440"/>
    </row>
    <row r="231" spans="8:9" s="587" customFormat="1" x14ac:dyDescent="0.25">
      <c r="H231" s="440"/>
      <c r="I231" s="440"/>
    </row>
    <row r="232" spans="8:9" s="587" customFormat="1" x14ac:dyDescent="0.25">
      <c r="H232" s="440"/>
      <c r="I232" s="440"/>
    </row>
    <row r="233" spans="8:9" s="587" customFormat="1" x14ac:dyDescent="0.25">
      <c r="H233" s="440"/>
      <c r="I233" s="440"/>
    </row>
    <row r="234" spans="8:9" s="587" customFormat="1" x14ac:dyDescent="0.25">
      <c r="H234" s="440"/>
      <c r="I234" s="440"/>
    </row>
    <row r="235" spans="8:9" s="587" customFormat="1" x14ac:dyDescent="0.25">
      <c r="H235" s="440"/>
      <c r="I235" s="440"/>
    </row>
    <row r="236" spans="8:9" s="587" customFormat="1" x14ac:dyDescent="0.25">
      <c r="H236" s="440"/>
      <c r="I236" s="440"/>
    </row>
    <row r="237" spans="8:9" s="587" customFormat="1" x14ac:dyDescent="0.25">
      <c r="H237" s="440"/>
      <c r="I237" s="440"/>
    </row>
    <row r="238" spans="8:9" s="587" customFormat="1" x14ac:dyDescent="0.25">
      <c r="H238" s="440"/>
      <c r="I238" s="440"/>
    </row>
    <row r="239" spans="8:9" s="587" customFormat="1" x14ac:dyDescent="0.25">
      <c r="H239" s="440"/>
      <c r="I239" s="440"/>
    </row>
    <row r="240" spans="8:9" s="587" customFormat="1" x14ac:dyDescent="0.25">
      <c r="H240" s="440"/>
      <c r="I240" s="440"/>
    </row>
    <row r="241" spans="8:9" s="587" customFormat="1" x14ac:dyDescent="0.25">
      <c r="H241" s="440"/>
      <c r="I241" s="440"/>
    </row>
    <row r="242" spans="8:9" s="587" customFormat="1" x14ac:dyDescent="0.25">
      <c r="H242" s="440"/>
      <c r="I242" s="440"/>
    </row>
    <row r="243" spans="8:9" s="587" customFormat="1" x14ac:dyDescent="0.25">
      <c r="H243" s="440"/>
      <c r="I243" s="440"/>
    </row>
    <row r="244" spans="8:9" s="587" customFormat="1" x14ac:dyDescent="0.25">
      <c r="H244" s="440"/>
      <c r="I244" s="440"/>
    </row>
    <row r="245" spans="8:9" s="587" customFormat="1" x14ac:dyDescent="0.25">
      <c r="H245" s="440"/>
      <c r="I245" s="440"/>
    </row>
    <row r="246" spans="8:9" s="587" customFormat="1" x14ac:dyDescent="0.25">
      <c r="H246" s="440"/>
      <c r="I246" s="440"/>
    </row>
    <row r="247" spans="8:9" s="587" customFormat="1" x14ac:dyDescent="0.25">
      <c r="H247" s="440"/>
      <c r="I247" s="440"/>
    </row>
    <row r="248" spans="8:9" s="587" customFormat="1" x14ac:dyDescent="0.25">
      <c r="H248" s="440"/>
      <c r="I248" s="440"/>
    </row>
    <row r="249" spans="8:9" s="587" customFormat="1" x14ac:dyDescent="0.25">
      <c r="H249" s="440"/>
      <c r="I249" s="440"/>
    </row>
    <row r="250" spans="8:9" s="587" customFormat="1" x14ac:dyDescent="0.25">
      <c r="H250" s="440"/>
      <c r="I250" s="440"/>
    </row>
    <row r="251" spans="8:9" s="587" customFormat="1" x14ac:dyDescent="0.25">
      <c r="H251" s="440"/>
      <c r="I251" s="440"/>
    </row>
    <row r="252" spans="8:9" s="587" customFormat="1" x14ac:dyDescent="0.25">
      <c r="H252" s="440"/>
      <c r="I252" s="440"/>
    </row>
    <row r="253" spans="8:9" s="587" customFormat="1" x14ac:dyDescent="0.25">
      <c r="H253" s="440"/>
      <c r="I253" s="440"/>
    </row>
    <row r="254" spans="8:9" s="587" customFormat="1" x14ac:dyDescent="0.25">
      <c r="H254" s="440"/>
      <c r="I254" s="440"/>
    </row>
    <row r="255" spans="8:9" s="587" customFormat="1" x14ac:dyDescent="0.25">
      <c r="H255" s="440"/>
      <c r="I255" s="440"/>
    </row>
    <row r="256" spans="8:9" s="587" customFormat="1" x14ac:dyDescent="0.25">
      <c r="H256" s="440"/>
      <c r="I256" s="440"/>
    </row>
    <row r="257" spans="8:9" s="587" customFormat="1" x14ac:dyDescent="0.25">
      <c r="H257" s="440"/>
      <c r="I257" s="440"/>
    </row>
    <row r="258" spans="8:9" s="587" customFormat="1" x14ac:dyDescent="0.25">
      <c r="H258" s="440"/>
      <c r="I258" s="440"/>
    </row>
    <row r="259" spans="8:9" s="587" customFormat="1" x14ac:dyDescent="0.25">
      <c r="H259" s="440"/>
      <c r="I259" s="440"/>
    </row>
    <row r="260" spans="8:9" s="587" customFormat="1" x14ac:dyDescent="0.25">
      <c r="H260" s="440"/>
      <c r="I260" s="440"/>
    </row>
    <row r="261" spans="8:9" s="587" customFormat="1" x14ac:dyDescent="0.25">
      <c r="H261" s="440"/>
      <c r="I261" s="440"/>
    </row>
    <row r="262" spans="8:9" s="587" customFormat="1" x14ac:dyDescent="0.25">
      <c r="H262" s="440"/>
      <c r="I262" s="440"/>
    </row>
    <row r="263" spans="8:9" s="587" customFormat="1" x14ac:dyDescent="0.25">
      <c r="H263" s="440"/>
      <c r="I263" s="440"/>
    </row>
    <row r="264" spans="8:9" s="587" customFormat="1" x14ac:dyDescent="0.25">
      <c r="H264" s="440"/>
      <c r="I264" s="440"/>
    </row>
    <row r="265" spans="8:9" s="587" customFormat="1" x14ac:dyDescent="0.25">
      <c r="H265" s="440"/>
      <c r="I265" s="440"/>
    </row>
    <row r="266" spans="8:9" s="587" customFormat="1" x14ac:dyDescent="0.25">
      <c r="H266" s="440"/>
      <c r="I266" s="440"/>
    </row>
    <row r="267" spans="8:9" s="587" customFormat="1" x14ac:dyDescent="0.25">
      <c r="H267" s="440"/>
      <c r="I267" s="440"/>
    </row>
    <row r="268" spans="8:9" s="587" customFormat="1" x14ac:dyDescent="0.25">
      <c r="H268" s="440"/>
      <c r="I268" s="440"/>
    </row>
    <row r="269" spans="8:9" s="587" customFormat="1" x14ac:dyDescent="0.25">
      <c r="H269" s="440"/>
      <c r="I269" s="440"/>
    </row>
    <row r="270" spans="8:9" s="587" customFormat="1" x14ac:dyDescent="0.25">
      <c r="H270" s="440"/>
      <c r="I270" s="440"/>
    </row>
    <row r="271" spans="8:9" s="587" customFormat="1" x14ac:dyDescent="0.25">
      <c r="H271" s="440"/>
      <c r="I271" s="440"/>
    </row>
    <row r="272" spans="8:9" s="587" customFormat="1" x14ac:dyDescent="0.25">
      <c r="H272" s="440"/>
      <c r="I272" s="440"/>
    </row>
    <row r="273" spans="8:9" s="587" customFormat="1" x14ac:dyDescent="0.25">
      <c r="H273" s="440"/>
      <c r="I273" s="440"/>
    </row>
    <row r="274" spans="8:9" s="587" customFormat="1" x14ac:dyDescent="0.25">
      <c r="H274" s="440"/>
      <c r="I274" s="440"/>
    </row>
    <row r="275" spans="8:9" s="587" customFormat="1" x14ac:dyDescent="0.25">
      <c r="H275" s="440"/>
      <c r="I275" s="440"/>
    </row>
    <row r="276" spans="8:9" s="587" customFormat="1" x14ac:dyDescent="0.25">
      <c r="H276" s="440"/>
      <c r="I276" s="440"/>
    </row>
    <row r="277" spans="8:9" s="587" customFormat="1" x14ac:dyDescent="0.25">
      <c r="H277" s="440"/>
      <c r="I277" s="440"/>
    </row>
    <row r="278" spans="8:9" s="587" customFormat="1" x14ac:dyDescent="0.25">
      <c r="H278" s="440"/>
      <c r="I278" s="440"/>
    </row>
    <row r="279" spans="8:9" s="587" customFormat="1" x14ac:dyDescent="0.25">
      <c r="H279" s="440"/>
      <c r="I279" s="440"/>
    </row>
    <row r="280" spans="8:9" s="587" customFormat="1" x14ac:dyDescent="0.25">
      <c r="H280" s="440"/>
      <c r="I280" s="440"/>
    </row>
    <row r="281" spans="8:9" s="587" customFormat="1" x14ac:dyDescent="0.25">
      <c r="H281" s="440"/>
      <c r="I281" s="440"/>
    </row>
    <row r="282" spans="8:9" s="587" customFormat="1" x14ac:dyDescent="0.25">
      <c r="H282" s="440"/>
      <c r="I282" s="440"/>
    </row>
    <row r="283" spans="8:9" s="587" customFormat="1" x14ac:dyDescent="0.25">
      <c r="H283" s="440"/>
      <c r="I283" s="440"/>
    </row>
    <row r="284" spans="8:9" s="587" customFormat="1" x14ac:dyDescent="0.25">
      <c r="H284" s="440"/>
      <c r="I284" s="440"/>
    </row>
    <row r="285" spans="8:9" s="587" customFormat="1" x14ac:dyDescent="0.25">
      <c r="H285" s="440"/>
      <c r="I285" s="440"/>
    </row>
    <row r="286" spans="8:9" s="587" customFormat="1" x14ac:dyDescent="0.25">
      <c r="H286" s="440"/>
      <c r="I286" s="440"/>
    </row>
    <row r="287" spans="8:9" s="587" customFormat="1" x14ac:dyDescent="0.25">
      <c r="H287" s="440"/>
      <c r="I287" s="440"/>
    </row>
    <row r="288" spans="8:9" s="587" customFormat="1" x14ac:dyDescent="0.25">
      <c r="H288" s="440"/>
      <c r="I288" s="440"/>
    </row>
    <row r="289" spans="8:9" s="587" customFormat="1" x14ac:dyDescent="0.25">
      <c r="H289" s="440"/>
      <c r="I289" s="440"/>
    </row>
    <row r="290" spans="8:9" s="587" customFormat="1" x14ac:dyDescent="0.25">
      <c r="H290" s="440"/>
      <c r="I290" s="440"/>
    </row>
    <row r="291" spans="8:9" s="587" customFormat="1" x14ac:dyDescent="0.25">
      <c r="H291" s="440"/>
      <c r="I291" s="440"/>
    </row>
    <row r="292" spans="8:9" s="587" customFormat="1" x14ac:dyDescent="0.25">
      <c r="H292" s="440"/>
      <c r="I292" s="440"/>
    </row>
    <row r="293" spans="8:9" s="587" customFormat="1" x14ac:dyDescent="0.25">
      <c r="H293" s="440"/>
      <c r="I293" s="440"/>
    </row>
    <row r="294" spans="8:9" s="587" customFormat="1" x14ac:dyDescent="0.25">
      <c r="H294" s="440"/>
      <c r="I294" s="440"/>
    </row>
    <row r="295" spans="8:9" s="587" customFormat="1" x14ac:dyDescent="0.25">
      <c r="H295" s="440"/>
      <c r="I295" s="440"/>
    </row>
    <row r="296" spans="8:9" s="587" customFormat="1" x14ac:dyDescent="0.25">
      <c r="H296" s="440"/>
      <c r="I296" s="440"/>
    </row>
    <row r="297" spans="8:9" s="587" customFormat="1" x14ac:dyDescent="0.25">
      <c r="H297" s="440"/>
      <c r="I297" s="440"/>
    </row>
    <row r="298" spans="8:9" s="587" customFormat="1" x14ac:dyDescent="0.25">
      <c r="H298" s="440"/>
      <c r="I298" s="440"/>
    </row>
    <row r="299" spans="8:9" s="587" customFormat="1" x14ac:dyDescent="0.25">
      <c r="H299" s="440"/>
      <c r="I299" s="440"/>
    </row>
    <row r="300" spans="8:9" s="587" customFormat="1" x14ac:dyDescent="0.25">
      <c r="H300" s="440"/>
      <c r="I300" s="440"/>
    </row>
    <row r="301" spans="8:9" s="587" customFormat="1" x14ac:dyDescent="0.25">
      <c r="H301" s="440"/>
      <c r="I301" s="440"/>
    </row>
    <row r="302" spans="8:9" s="587" customFormat="1" x14ac:dyDescent="0.25">
      <c r="H302" s="440"/>
      <c r="I302" s="440"/>
    </row>
    <row r="303" spans="8:9" s="587" customFormat="1" x14ac:dyDescent="0.25">
      <c r="H303" s="440"/>
      <c r="I303" s="440"/>
    </row>
    <row r="304" spans="8:9" s="587" customFormat="1" x14ac:dyDescent="0.25">
      <c r="H304" s="440"/>
      <c r="I304" s="440"/>
    </row>
    <row r="305" spans="8:9" s="587" customFormat="1" x14ac:dyDescent="0.25">
      <c r="H305" s="440"/>
      <c r="I305" s="440"/>
    </row>
    <row r="306" spans="8:9" s="587" customFormat="1" x14ac:dyDescent="0.25">
      <c r="H306" s="440"/>
      <c r="I306" s="440"/>
    </row>
    <row r="307" spans="8:9" s="587" customFormat="1" x14ac:dyDescent="0.25">
      <c r="H307" s="440"/>
      <c r="I307" s="440"/>
    </row>
    <row r="308" spans="8:9" s="587" customFormat="1" x14ac:dyDescent="0.25">
      <c r="H308" s="440"/>
      <c r="I308" s="440"/>
    </row>
    <row r="309" spans="8:9" s="587" customFormat="1" x14ac:dyDescent="0.25">
      <c r="H309" s="440"/>
      <c r="I309" s="440"/>
    </row>
    <row r="310" spans="8:9" s="587" customFormat="1" x14ac:dyDescent="0.25">
      <c r="H310" s="440"/>
      <c r="I310" s="440"/>
    </row>
    <row r="311" spans="8:9" s="587" customFormat="1" x14ac:dyDescent="0.25">
      <c r="H311" s="440"/>
      <c r="I311" s="440"/>
    </row>
    <row r="312" spans="8:9" s="587" customFormat="1" x14ac:dyDescent="0.25">
      <c r="H312" s="440"/>
      <c r="I312" s="440"/>
    </row>
    <row r="313" spans="8:9" s="587" customFormat="1" x14ac:dyDescent="0.25">
      <c r="H313" s="440"/>
      <c r="I313" s="440"/>
    </row>
    <row r="314" spans="8:9" s="587" customFormat="1" x14ac:dyDescent="0.25">
      <c r="H314" s="440"/>
      <c r="I314" s="440"/>
    </row>
    <row r="315" spans="8:9" s="587" customFormat="1" x14ac:dyDescent="0.25">
      <c r="H315" s="440"/>
      <c r="I315" s="440"/>
    </row>
    <row r="316" spans="8:9" s="587" customFormat="1" x14ac:dyDescent="0.25">
      <c r="H316" s="440"/>
      <c r="I316" s="440"/>
    </row>
    <row r="317" spans="8:9" s="587" customFormat="1" x14ac:dyDescent="0.25">
      <c r="H317" s="440"/>
      <c r="I317" s="440"/>
    </row>
    <row r="318" spans="8:9" s="587" customFormat="1" x14ac:dyDescent="0.25">
      <c r="H318" s="440"/>
      <c r="I318" s="440"/>
    </row>
    <row r="319" spans="8:9" s="587" customFormat="1" x14ac:dyDescent="0.25">
      <c r="H319" s="440"/>
      <c r="I319" s="440"/>
    </row>
    <row r="320" spans="8:9" s="587" customFormat="1" x14ac:dyDescent="0.25">
      <c r="H320" s="440"/>
      <c r="I320" s="440"/>
    </row>
    <row r="321" spans="8:9" s="587" customFormat="1" x14ac:dyDescent="0.25">
      <c r="H321" s="440"/>
      <c r="I321" s="440"/>
    </row>
    <row r="322" spans="8:9" s="587" customFormat="1" x14ac:dyDescent="0.25">
      <c r="H322" s="440"/>
      <c r="I322" s="440"/>
    </row>
    <row r="323" spans="8:9" s="587" customFormat="1" x14ac:dyDescent="0.25">
      <c r="H323" s="440"/>
      <c r="I323" s="440"/>
    </row>
    <row r="324" spans="8:9" s="587" customFormat="1" x14ac:dyDescent="0.25">
      <c r="H324" s="440"/>
      <c r="I324" s="440"/>
    </row>
    <row r="325" spans="8:9" s="587" customFormat="1" x14ac:dyDescent="0.25">
      <c r="H325" s="440"/>
      <c r="I325" s="440"/>
    </row>
    <row r="326" spans="8:9" s="587" customFormat="1" x14ac:dyDescent="0.25">
      <c r="H326" s="440"/>
      <c r="I326" s="440"/>
    </row>
    <row r="327" spans="8:9" s="587" customFormat="1" x14ac:dyDescent="0.25">
      <c r="H327" s="440"/>
      <c r="I327" s="440"/>
    </row>
    <row r="328" spans="8:9" s="587" customFormat="1" x14ac:dyDescent="0.25">
      <c r="H328" s="440"/>
      <c r="I328" s="440"/>
    </row>
    <row r="329" spans="8:9" s="587" customFormat="1" x14ac:dyDescent="0.25">
      <c r="H329" s="440"/>
      <c r="I329" s="440"/>
    </row>
    <row r="330" spans="8:9" s="587" customFormat="1" x14ac:dyDescent="0.25">
      <c r="H330" s="440"/>
      <c r="I330" s="440"/>
    </row>
    <row r="331" spans="8:9" s="587" customFormat="1" x14ac:dyDescent="0.25">
      <c r="H331" s="440"/>
      <c r="I331" s="440"/>
    </row>
    <row r="332" spans="8:9" s="587" customFormat="1" x14ac:dyDescent="0.25">
      <c r="H332" s="440"/>
      <c r="I332" s="440"/>
    </row>
    <row r="333" spans="8:9" s="587" customFormat="1" x14ac:dyDescent="0.25">
      <c r="H333" s="440"/>
      <c r="I333" s="440"/>
    </row>
    <row r="334" spans="8:9" s="587" customFormat="1" x14ac:dyDescent="0.25">
      <c r="H334" s="440"/>
      <c r="I334" s="440"/>
    </row>
    <row r="335" spans="8:9" s="587" customFormat="1" x14ac:dyDescent="0.25">
      <c r="H335" s="440"/>
      <c r="I335" s="440"/>
    </row>
    <row r="336" spans="8:9" s="587" customFormat="1" x14ac:dyDescent="0.25">
      <c r="H336" s="440"/>
      <c r="I336" s="440"/>
    </row>
    <row r="337" spans="8:9" s="587" customFormat="1" x14ac:dyDescent="0.25">
      <c r="H337" s="440"/>
      <c r="I337" s="440"/>
    </row>
    <row r="338" spans="8:9" s="587" customFormat="1" x14ac:dyDescent="0.25">
      <c r="H338" s="440"/>
      <c r="I338" s="440"/>
    </row>
    <row r="339" spans="8:9" s="587" customFormat="1" x14ac:dyDescent="0.25">
      <c r="H339" s="440"/>
      <c r="I339" s="440"/>
    </row>
    <row r="340" spans="8:9" s="587" customFormat="1" x14ac:dyDescent="0.25">
      <c r="H340" s="440"/>
      <c r="I340" s="440"/>
    </row>
    <row r="341" spans="8:9" s="587" customFormat="1" x14ac:dyDescent="0.25">
      <c r="H341" s="440"/>
      <c r="I341" s="440"/>
    </row>
    <row r="342" spans="8:9" s="587" customFormat="1" x14ac:dyDescent="0.25">
      <c r="H342" s="440"/>
      <c r="I342" s="440"/>
    </row>
    <row r="343" spans="8:9" s="587" customFormat="1" x14ac:dyDescent="0.25">
      <c r="H343" s="440"/>
      <c r="I343" s="440"/>
    </row>
    <row r="344" spans="8:9" s="587" customFormat="1" x14ac:dyDescent="0.25">
      <c r="H344" s="440"/>
      <c r="I344" s="440"/>
    </row>
    <row r="345" spans="8:9" s="587" customFormat="1" x14ac:dyDescent="0.25">
      <c r="H345" s="440"/>
      <c r="I345" s="440"/>
    </row>
    <row r="346" spans="8:9" s="587" customFormat="1" x14ac:dyDescent="0.25">
      <c r="H346" s="440"/>
      <c r="I346" s="440"/>
    </row>
    <row r="347" spans="8:9" s="587" customFormat="1" x14ac:dyDescent="0.25">
      <c r="H347" s="440"/>
      <c r="I347" s="440"/>
    </row>
    <row r="348" spans="8:9" s="587" customFormat="1" x14ac:dyDescent="0.25">
      <c r="H348" s="440"/>
      <c r="I348" s="440"/>
    </row>
    <row r="349" spans="8:9" s="587" customFormat="1" x14ac:dyDescent="0.25">
      <c r="H349" s="440"/>
      <c r="I349" s="440"/>
    </row>
    <row r="350" spans="8:9" s="587" customFormat="1" x14ac:dyDescent="0.25">
      <c r="H350" s="440"/>
      <c r="I350" s="440"/>
    </row>
    <row r="351" spans="8:9" s="587" customFormat="1" x14ac:dyDescent="0.25">
      <c r="H351" s="440"/>
      <c r="I351" s="440"/>
    </row>
    <row r="352" spans="8:9" s="587" customFormat="1" x14ac:dyDescent="0.25">
      <c r="H352" s="440"/>
      <c r="I352" s="440"/>
    </row>
    <row r="353" spans="8:9" s="587" customFormat="1" x14ac:dyDescent="0.25">
      <c r="H353" s="440"/>
      <c r="I353" s="440"/>
    </row>
    <row r="354" spans="8:9" s="587" customFormat="1" x14ac:dyDescent="0.25">
      <c r="H354" s="440"/>
      <c r="I354" s="440"/>
    </row>
    <row r="355" spans="8:9" s="587" customFormat="1" x14ac:dyDescent="0.25">
      <c r="H355" s="440"/>
      <c r="I355" s="440"/>
    </row>
    <row r="356" spans="8:9" s="587" customFormat="1" x14ac:dyDescent="0.25">
      <c r="H356" s="440"/>
      <c r="I356" s="440"/>
    </row>
    <row r="357" spans="8:9" s="587" customFormat="1" x14ac:dyDescent="0.25">
      <c r="H357" s="440"/>
      <c r="I357" s="440"/>
    </row>
    <row r="358" spans="8:9" s="587" customFormat="1" x14ac:dyDescent="0.25">
      <c r="H358" s="440"/>
      <c r="I358" s="440"/>
    </row>
    <row r="359" spans="8:9" s="587" customFormat="1" x14ac:dyDescent="0.25">
      <c r="H359" s="440"/>
      <c r="I359" s="440"/>
    </row>
    <row r="360" spans="8:9" s="587" customFormat="1" x14ac:dyDescent="0.25">
      <c r="H360" s="440"/>
      <c r="I360" s="440"/>
    </row>
    <row r="361" spans="8:9" s="587" customFormat="1" x14ac:dyDescent="0.25">
      <c r="H361" s="440"/>
      <c r="I361" s="440"/>
    </row>
    <row r="362" spans="8:9" s="587" customFormat="1" x14ac:dyDescent="0.25">
      <c r="H362" s="440"/>
      <c r="I362" s="440"/>
    </row>
    <row r="363" spans="8:9" s="587" customFormat="1" x14ac:dyDescent="0.25">
      <c r="H363" s="440"/>
      <c r="I363" s="440"/>
    </row>
    <row r="364" spans="8:9" s="587" customFormat="1" x14ac:dyDescent="0.25">
      <c r="H364" s="440"/>
      <c r="I364" s="440"/>
    </row>
    <row r="365" spans="8:9" s="587" customFormat="1" x14ac:dyDescent="0.25">
      <c r="H365" s="440"/>
      <c r="I365" s="440"/>
    </row>
    <row r="366" spans="8:9" s="587" customFormat="1" x14ac:dyDescent="0.25">
      <c r="H366" s="440"/>
      <c r="I366" s="440"/>
    </row>
    <row r="367" spans="8:9" s="587" customFormat="1" x14ac:dyDescent="0.25">
      <c r="H367" s="440"/>
      <c r="I367" s="440"/>
    </row>
    <row r="368" spans="8:9" s="587" customFormat="1" x14ac:dyDescent="0.25">
      <c r="H368" s="440"/>
      <c r="I368" s="440"/>
    </row>
    <row r="369" spans="8:9" s="587" customFormat="1" x14ac:dyDescent="0.25">
      <c r="H369" s="440"/>
      <c r="I369" s="440"/>
    </row>
    <row r="370" spans="8:9" s="587" customFormat="1" x14ac:dyDescent="0.25">
      <c r="H370" s="440"/>
      <c r="I370" s="440"/>
    </row>
    <row r="371" spans="8:9" s="587" customFormat="1" x14ac:dyDescent="0.25">
      <c r="H371" s="440"/>
      <c r="I371" s="440"/>
    </row>
    <row r="372" spans="8:9" s="587" customFormat="1" x14ac:dyDescent="0.25">
      <c r="H372" s="440"/>
      <c r="I372" s="440"/>
    </row>
    <row r="373" spans="8:9" s="587" customFormat="1" x14ac:dyDescent="0.25">
      <c r="H373" s="440"/>
      <c r="I373" s="440"/>
    </row>
    <row r="374" spans="8:9" s="587" customFormat="1" x14ac:dyDescent="0.25">
      <c r="H374" s="440"/>
      <c r="I374" s="440"/>
    </row>
    <row r="375" spans="8:9" s="587" customFormat="1" x14ac:dyDescent="0.25">
      <c r="H375" s="440"/>
      <c r="I375" s="440"/>
    </row>
    <row r="376" spans="8:9" s="587" customFormat="1" x14ac:dyDescent="0.25">
      <c r="H376" s="440"/>
      <c r="I376" s="440"/>
    </row>
    <row r="377" spans="8:9" s="587" customFormat="1" x14ac:dyDescent="0.25">
      <c r="H377" s="440"/>
      <c r="I377" s="440"/>
    </row>
    <row r="378" spans="8:9" s="587" customFormat="1" x14ac:dyDescent="0.25">
      <c r="H378" s="440"/>
      <c r="I378" s="440"/>
    </row>
    <row r="379" spans="8:9" s="587" customFormat="1" x14ac:dyDescent="0.25">
      <c r="H379" s="440"/>
      <c r="I379" s="440"/>
    </row>
    <row r="380" spans="8:9" s="587" customFormat="1" x14ac:dyDescent="0.25">
      <c r="H380" s="440"/>
      <c r="I380" s="440"/>
    </row>
    <row r="381" spans="8:9" s="587" customFormat="1" x14ac:dyDescent="0.25">
      <c r="H381" s="440"/>
      <c r="I381" s="440"/>
    </row>
    <row r="382" spans="8:9" s="587" customFormat="1" x14ac:dyDescent="0.25">
      <c r="H382" s="440"/>
      <c r="I382" s="440"/>
    </row>
    <row r="383" spans="8:9" s="587" customFormat="1" x14ac:dyDescent="0.25">
      <c r="H383" s="440"/>
      <c r="I383" s="440"/>
    </row>
    <row r="384" spans="8:9" s="587" customFormat="1" x14ac:dyDescent="0.25">
      <c r="H384" s="440"/>
      <c r="I384" s="440"/>
    </row>
    <row r="385" spans="8:9" s="587" customFormat="1" x14ac:dyDescent="0.25">
      <c r="H385" s="440"/>
      <c r="I385" s="440"/>
    </row>
    <row r="386" spans="8:9" s="587" customFormat="1" x14ac:dyDescent="0.25">
      <c r="H386" s="440"/>
      <c r="I386" s="440"/>
    </row>
    <row r="387" spans="8:9" s="587" customFormat="1" x14ac:dyDescent="0.25">
      <c r="H387" s="440"/>
      <c r="I387" s="440"/>
    </row>
    <row r="388" spans="8:9" s="587" customFormat="1" x14ac:dyDescent="0.25">
      <c r="H388" s="440"/>
      <c r="I388" s="440"/>
    </row>
    <row r="389" spans="8:9" s="587" customFormat="1" x14ac:dyDescent="0.25">
      <c r="H389" s="440"/>
      <c r="I389" s="440"/>
    </row>
    <row r="390" spans="8:9" s="587" customFormat="1" x14ac:dyDescent="0.25">
      <c r="H390" s="440"/>
      <c r="I390" s="440"/>
    </row>
    <row r="391" spans="8:9" s="587" customFormat="1" x14ac:dyDescent="0.25">
      <c r="H391" s="440"/>
      <c r="I391" s="440"/>
    </row>
    <row r="392" spans="8:9" s="587" customFormat="1" x14ac:dyDescent="0.25">
      <c r="H392" s="440"/>
      <c r="I392" s="440"/>
    </row>
    <row r="393" spans="8:9" s="587" customFormat="1" x14ac:dyDescent="0.25">
      <c r="H393" s="440"/>
      <c r="I393" s="440"/>
    </row>
    <row r="394" spans="8:9" s="587" customFormat="1" x14ac:dyDescent="0.25">
      <c r="H394" s="440"/>
      <c r="I394" s="440"/>
    </row>
    <row r="395" spans="8:9" s="587" customFormat="1" x14ac:dyDescent="0.25">
      <c r="H395" s="440"/>
      <c r="I395" s="440"/>
    </row>
    <row r="396" spans="8:9" s="587" customFormat="1" x14ac:dyDescent="0.25">
      <c r="H396" s="440"/>
      <c r="I396" s="440"/>
    </row>
    <row r="397" spans="8:9" s="587" customFormat="1" x14ac:dyDescent="0.25">
      <c r="H397" s="440"/>
      <c r="I397" s="440"/>
    </row>
    <row r="398" spans="8:9" s="587" customFormat="1" x14ac:dyDescent="0.25">
      <c r="H398" s="440"/>
      <c r="I398" s="440"/>
    </row>
    <row r="399" spans="8:9" s="587" customFormat="1" x14ac:dyDescent="0.25">
      <c r="H399" s="440"/>
      <c r="I399" s="440"/>
    </row>
    <row r="400" spans="8:9" s="587" customFormat="1" x14ac:dyDescent="0.25">
      <c r="H400" s="440"/>
      <c r="I400" s="440"/>
    </row>
    <row r="401" spans="8:9" s="587" customFormat="1" x14ac:dyDescent="0.25">
      <c r="H401" s="440"/>
      <c r="I401" s="440"/>
    </row>
    <row r="402" spans="8:9" s="587" customFormat="1" x14ac:dyDescent="0.25">
      <c r="H402" s="440"/>
      <c r="I402" s="440"/>
    </row>
    <row r="403" spans="8:9" s="587" customFormat="1" x14ac:dyDescent="0.25">
      <c r="H403" s="440"/>
      <c r="I403" s="440"/>
    </row>
    <row r="404" spans="8:9" s="587" customFormat="1" x14ac:dyDescent="0.25">
      <c r="H404" s="440"/>
      <c r="I404" s="440"/>
    </row>
    <row r="405" spans="8:9" s="587" customFormat="1" x14ac:dyDescent="0.25">
      <c r="H405" s="440"/>
      <c r="I405" s="440"/>
    </row>
    <row r="406" spans="8:9" s="587" customFormat="1" x14ac:dyDescent="0.25">
      <c r="H406" s="440"/>
      <c r="I406" s="440"/>
    </row>
    <row r="407" spans="8:9" s="587" customFormat="1" x14ac:dyDescent="0.25">
      <c r="H407" s="440"/>
      <c r="I407" s="440"/>
    </row>
    <row r="408" spans="8:9" s="587" customFormat="1" x14ac:dyDescent="0.25">
      <c r="H408" s="440"/>
      <c r="I408" s="440"/>
    </row>
    <row r="409" spans="8:9" s="587" customFormat="1" x14ac:dyDescent="0.25">
      <c r="H409" s="440"/>
      <c r="I409" s="440"/>
    </row>
    <row r="410" spans="8:9" s="587" customFormat="1" x14ac:dyDescent="0.25">
      <c r="H410" s="440"/>
      <c r="I410" s="440"/>
    </row>
    <row r="411" spans="8:9" s="587" customFormat="1" x14ac:dyDescent="0.25">
      <c r="H411" s="440"/>
      <c r="I411" s="440"/>
    </row>
    <row r="412" spans="8:9" s="587" customFormat="1" x14ac:dyDescent="0.25">
      <c r="H412" s="440"/>
      <c r="I412" s="440"/>
    </row>
    <row r="413" spans="8:9" s="587" customFormat="1" x14ac:dyDescent="0.25">
      <c r="H413" s="440"/>
      <c r="I413" s="440"/>
    </row>
    <row r="414" spans="8:9" s="587" customFormat="1" x14ac:dyDescent="0.25">
      <c r="H414" s="440"/>
      <c r="I414" s="440"/>
    </row>
    <row r="415" spans="8:9" s="587" customFormat="1" x14ac:dyDescent="0.25">
      <c r="H415" s="440"/>
      <c r="I415" s="440"/>
    </row>
    <row r="416" spans="8:9" s="587" customFormat="1" x14ac:dyDescent="0.25">
      <c r="H416" s="440"/>
      <c r="I416" s="440"/>
    </row>
    <row r="417" spans="8:9" s="587" customFormat="1" x14ac:dyDescent="0.25">
      <c r="H417" s="440"/>
      <c r="I417" s="440"/>
    </row>
    <row r="418" spans="8:9" s="587" customFormat="1" x14ac:dyDescent="0.25">
      <c r="H418" s="440"/>
      <c r="I418" s="440"/>
    </row>
    <row r="419" spans="8:9" s="587" customFormat="1" x14ac:dyDescent="0.25">
      <c r="H419" s="440"/>
      <c r="I419" s="440"/>
    </row>
    <row r="420" spans="8:9" s="587" customFormat="1" x14ac:dyDescent="0.25">
      <c r="H420" s="440"/>
      <c r="I420" s="440"/>
    </row>
    <row r="421" spans="8:9" s="587" customFormat="1" x14ac:dyDescent="0.25">
      <c r="H421" s="440"/>
      <c r="I421" s="440"/>
    </row>
    <row r="422" spans="8:9" s="587" customFormat="1" x14ac:dyDescent="0.25">
      <c r="H422" s="440"/>
      <c r="I422" s="440"/>
    </row>
    <row r="423" spans="8:9" s="587" customFormat="1" x14ac:dyDescent="0.25">
      <c r="H423" s="440"/>
      <c r="I423" s="440"/>
    </row>
    <row r="424" spans="8:9" s="587" customFormat="1" x14ac:dyDescent="0.25">
      <c r="H424" s="440"/>
      <c r="I424" s="440"/>
    </row>
    <row r="425" spans="8:9" s="587" customFormat="1" x14ac:dyDescent="0.25">
      <c r="H425" s="440"/>
      <c r="I425" s="440"/>
    </row>
    <row r="426" spans="8:9" s="587" customFormat="1" x14ac:dyDescent="0.25">
      <c r="H426" s="440"/>
      <c r="I426" s="440"/>
    </row>
    <row r="427" spans="8:9" s="587" customFormat="1" x14ac:dyDescent="0.25">
      <c r="H427" s="440"/>
      <c r="I427" s="440"/>
    </row>
    <row r="428" spans="8:9" s="587" customFormat="1" x14ac:dyDescent="0.25">
      <c r="H428" s="440"/>
      <c r="I428" s="440"/>
    </row>
    <row r="429" spans="8:9" s="587" customFormat="1" x14ac:dyDescent="0.25">
      <c r="H429" s="440"/>
      <c r="I429" s="440"/>
    </row>
    <row r="430" spans="8:9" s="587" customFormat="1" x14ac:dyDescent="0.25">
      <c r="H430" s="440"/>
      <c r="I430" s="440"/>
    </row>
    <row r="431" spans="8:9" s="587" customFormat="1" x14ac:dyDescent="0.25">
      <c r="H431" s="440"/>
      <c r="I431" s="440"/>
    </row>
    <row r="432" spans="8:9" s="587" customFormat="1" x14ac:dyDescent="0.25">
      <c r="H432" s="440"/>
      <c r="I432" s="440"/>
    </row>
    <row r="433" spans="8:9" s="587" customFormat="1" x14ac:dyDescent="0.25">
      <c r="H433" s="440"/>
      <c r="I433" s="440"/>
    </row>
    <row r="434" spans="8:9" s="587" customFormat="1" x14ac:dyDescent="0.25">
      <c r="H434" s="440"/>
      <c r="I434" s="440"/>
    </row>
    <row r="435" spans="8:9" s="587" customFormat="1" x14ac:dyDescent="0.25">
      <c r="H435" s="440"/>
      <c r="I435" s="440"/>
    </row>
    <row r="436" spans="8:9" s="587" customFormat="1" x14ac:dyDescent="0.25">
      <c r="H436" s="440"/>
      <c r="I436" s="440"/>
    </row>
    <row r="437" spans="8:9" s="587" customFormat="1" x14ac:dyDescent="0.25">
      <c r="H437" s="440"/>
      <c r="I437" s="440"/>
    </row>
    <row r="438" spans="8:9" s="587" customFormat="1" x14ac:dyDescent="0.25">
      <c r="H438" s="440"/>
      <c r="I438" s="440"/>
    </row>
    <row r="439" spans="8:9" s="587" customFormat="1" x14ac:dyDescent="0.25">
      <c r="H439" s="440"/>
      <c r="I439" s="440"/>
    </row>
    <row r="440" spans="8:9" s="587" customFormat="1" x14ac:dyDescent="0.25">
      <c r="H440" s="440"/>
      <c r="I440" s="440"/>
    </row>
    <row r="441" spans="8:9" s="587" customFormat="1" x14ac:dyDescent="0.25">
      <c r="H441" s="440"/>
      <c r="I441" s="440"/>
    </row>
    <row r="442" spans="8:9" s="587" customFormat="1" x14ac:dyDescent="0.25">
      <c r="H442" s="440"/>
      <c r="I442" s="440"/>
    </row>
    <row r="443" spans="8:9" s="587" customFormat="1" x14ac:dyDescent="0.25">
      <c r="H443" s="440"/>
      <c r="I443" s="440"/>
    </row>
    <row r="444" spans="8:9" s="587" customFormat="1" x14ac:dyDescent="0.25">
      <c r="H444" s="440"/>
      <c r="I444" s="440"/>
    </row>
    <row r="445" spans="8:9" s="587" customFormat="1" x14ac:dyDescent="0.25">
      <c r="H445" s="440"/>
      <c r="I445" s="440"/>
    </row>
    <row r="446" spans="8:9" s="587" customFormat="1" x14ac:dyDescent="0.25">
      <c r="H446" s="440"/>
      <c r="I446" s="440"/>
    </row>
    <row r="447" spans="8:9" s="587" customFormat="1" x14ac:dyDescent="0.25">
      <c r="H447" s="440"/>
      <c r="I447" s="440"/>
    </row>
    <row r="448" spans="8:9" s="587" customFormat="1" x14ac:dyDescent="0.25">
      <c r="H448" s="440"/>
      <c r="I448" s="440"/>
    </row>
    <row r="449" spans="8:9" s="587" customFormat="1" x14ac:dyDescent="0.25">
      <c r="H449" s="440"/>
      <c r="I449" s="440"/>
    </row>
    <row r="450" spans="8:9" s="587" customFormat="1" x14ac:dyDescent="0.25">
      <c r="H450" s="440"/>
      <c r="I450" s="440"/>
    </row>
    <row r="451" spans="8:9" s="587" customFormat="1" x14ac:dyDescent="0.25">
      <c r="H451" s="440"/>
      <c r="I451" s="440"/>
    </row>
    <row r="452" spans="8:9" s="587" customFormat="1" x14ac:dyDescent="0.25">
      <c r="H452" s="440"/>
      <c r="I452" s="440"/>
    </row>
    <row r="453" spans="8:9" s="587" customFormat="1" x14ac:dyDescent="0.25">
      <c r="H453" s="440"/>
      <c r="I453" s="440"/>
    </row>
    <row r="454" spans="8:9" s="587" customFormat="1" x14ac:dyDescent="0.25">
      <c r="H454" s="440"/>
      <c r="I454" s="440"/>
    </row>
    <row r="455" spans="8:9" s="587" customFormat="1" x14ac:dyDescent="0.25">
      <c r="H455" s="440"/>
      <c r="I455" s="440"/>
    </row>
    <row r="456" spans="8:9" s="587" customFormat="1" x14ac:dyDescent="0.25">
      <c r="H456" s="440"/>
      <c r="I456" s="440"/>
    </row>
    <row r="457" spans="8:9" s="587" customFormat="1" x14ac:dyDescent="0.25">
      <c r="H457" s="440"/>
      <c r="I457" s="440"/>
    </row>
    <row r="458" spans="8:9" s="587" customFormat="1" x14ac:dyDescent="0.25">
      <c r="H458" s="440"/>
      <c r="I458" s="440"/>
    </row>
    <row r="459" spans="8:9" s="587" customFormat="1" x14ac:dyDescent="0.25">
      <c r="H459" s="440"/>
      <c r="I459" s="440"/>
    </row>
    <row r="460" spans="8:9" s="587" customFormat="1" x14ac:dyDescent="0.25">
      <c r="H460" s="440"/>
      <c r="I460" s="440"/>
    </row>
    <row r="461" spans="8:9" s="587" customFormat="1" x14ac:dyDescent="0.25">
      <c r="H461" s="440"/>
      <c r="I461" s="440"/>
    </row>
    <row r="462" spans="8:9" s="587" customFormat="1" x14ac:dyDescent="0.25">
      <c r="H462" s="440"/>
      <c r="I462" s="440"/>
    </row>
    <row r="463" spans="8:9" s="587" customFormat="1" x14ac:dyDescent="0.25">
      <c r="H463" s="440"/>
      <c r="I463" s="440"/>
    </row>
    <row r="464" spans="8:9" s="587" customFormat="1" x14ac:dyDescent="0.25">
      <c r="H464" s="440"/>
      <c r="I464" s="440"/>
    </row>
    <row r="465" spans="8:9" s="587" customFormat="1" x14ac:dyDescent="0.25">
      <c r="H465" s="440"/>
      <c r="I465" s="440"/>
    </row>
    <row r="466" spans="8:9" s="587" customFormat="1" x14ac:dyDescent="0.25">
      <c r="H466" s="440"/>
      <c r="I466" s="440"/>
    </row>
    <row r="467" spans="8:9" s="587" customFormat="1" x14ac:dyDescent="0.25">
      <c r="H467" s="440"/>
      <c r="I467" s="440"/>
    </row>
    <row r="468" spans="8:9" s="587" customFormat="1" x14ac:dyDescent="0.25">
      <c r="H468" s="440"/>
      <c r="I468" s="440"/>
    </row>
    <row r="469" spans="8:9" s="587" customFormat="1" x14ac:dyDescent="0.25">
      <c r="H469" s="440"/>
      <c r="I469" s="440"/>
    </row>
    <row r="470" spans="8:9" s="587" customFormat="1" x14ac:dyDescent="0.25">
      <c r="H470" s="440"/>
      <c r="I470" s="440"/>
    </row>
    <row r="471" spans="8:9" s="587" customFormat="1" x14ac:dyDescent="0.25">
      <c r="H471" s="440"/>
      <c r="I471" s="440"/>
    </row>
    <row r="472" spans="8:9" s="587" customFormat="1" x14ac:dyDescent="0.25">
      <c r="H472" s="440"/>
      <c r="I472" s="440"/>
    </row>
    <row r="473" spans="8:9" s="587" customFormat="1" x14ac:dyDescent="0.25">
      <c r="H473" s="440"/>
      <c r="I473" s="440"/>
    </row>
    <row r="474" spans="8:9" s="587" customFormat="1" x14ac:dyDescent="0.25">
      <c r="H474" s="440"/>
      <c r="I474" s="440"/>
    </row>
    <row r="475" spans="8:9" s="587" customFormat="1" x14ac:dyDescent="0.25">
      <c r="H475" s="440"/>
      <c r="I475" s="440"/>
    </row>
    <row r="476" spans="8:9" s="587" customFormat="1" x14ac:dyDescent="0.25">
      <c r="H476" s="440"/>
      <c r="I476" s="440"/>
    </row>
    <row r="477" spans="8:9" s="587" customFormat="1" x14ac:dyDescent="0.25">
      <c r="H477" s="440"/>
      <c r="I477" s="440"/>
    </row>
    <row r="478" spans="8:9" s="587" customFormat="1" x14ac:dyDescent="0.25">
      <c r="H478" s="440"/>
      <c r="I478" s="440"/>
    </row>
    <row r="479" spans="8:9" s="587" customFormat="1" x14ac:dyDescent="0.25">
      <c r="H479" s="440"/>
      <c r="I479" s="440"/>
    </row>
    <row r="480" spans="8:9" s="587" customFormat="1" x14ac:dyDescent="0.25">
      <c r="H480" s="440"/>
      <c r="I480" s="440"/>
    </row>
    <row r="481" spans="8:9" s="587" customFormat="1" x14ac:dyDescent="0.25">
      <c r="H481" s="440"/>
      <c r="I481" s="440"/>
    </row>
    <row r="482" spans="8:9" s="587" customFormat="1" x14ac:dyDescent="0.25">
      <c r="H482" s="440"/>
      <c r="I482" s="440"/>
    </row>
    <row r="483" spans="8:9" s="587" customFormat="1" x14ac:dyDescent="0.25">
      <c r="H483" s="440"/>
      <c r="I483" s="440"/>
    </row>
    <row r="484" spans="8:9" s="587" customFormat="1" x14ac:dyDescent="0.25">
      <c r="H484" s="440"/>
      <c r="I484" s="440"/>
    </row>
    <row r="485" spans="8:9" s="587" customFormat="1" x14ac:dyDescent="0.25">
      <c r="H485" s="440"/>
      <c r="I485" s="440"/>
    </row>
    <row r="486" spans="8:9" s="587" customFormat="1" x14ac:dyDescent="0.25">
      <c r="H486" s="440"/>
      <c r="I486" s="440"/>
    </row>
    <row r="487" spans="8:9" s="587" customFormat="1" x14ac:dyDescent="0.25">
      <c r="H487" s="440"/>
      <c r="I487" s="440"/>
    </row>
    <row r="488" spans="8:9" s="587" customFormat="1" x14ac:dyDescent="0.25">
      <c r="H488" s="440"/>
      <c r="I488" s="440"/>
    </row>
    <row r="489" spans="8:9" s="587" customFormat="1" x14ac:dyDescent="0.25">
      <c r="H489" s="440"/>
      <c r="I489" s="440"/>
    </row>
    <row r="490" spans="8:9" s="587" customFormat="1" x14ac:dyDescent="0.25">
      <c r="H490" s="440"/>
      <c r="I490" s="440"/>
    </row>
    <row r="491" spans="8:9" s="587" customFormat="1" x14ac:dyDescent="0.25">
      <c r="H491" s="440"/>
      <c r="I491" s="440"/>
    </row>
    <row r="492" spans="8:9" s="587" customFormat="1" x14ac:dyDescent="0.25">
      <c r="H492" s="440"/>
      <c r="I492" s="440"/>
    </row>
    <row r="493" spans="8:9" s="587" customFormat="1" x14ac:dyDescent="0.25">
      <c r="H493" s="440"/>
      <c r="I493" s="440"/>
    </row>
    <row r="494" spans="8:9" s="587" customFormat="1" x14ac:dyDescent="0.25">
      <c r="H494" s="440"/>
      <c r="I494" s="440"/>
    </row>
    <row r="495" spans="8:9" s="587" customFormat="1" x14ac:dyDescent="0.25">
      <c r="H495" s="440"/>
      <c r="I495" s="440"/>
    </row>
    <row r="496" spans="8:9" s="587" customFormat="1" x14ac:dyDescent="0.25">
      <c r="H496" s="440"/>
      <c r="I496" s="440"/>
    </row>
    <row r="497" spans="8:9" s="587" customFormat="1" x14ac:dyDescent="0.25">
      <c r="H497" s="440"/>
      <c r="I497" s="440"/>
    </row>
    <row r="498" spans="8:9" s="587" customFormat="1" x14ac:dyDescent="0.25">
      <c r="H498" s="440"/>
      <c r="I498" s="440"/>
    </row>
    <row r="499" spans="8:9" s="587" customFormat="1" x14ac:dyDescent="0.25">
      <c r="H499" s="440"/>
      <c r="I499" s="440"/>
    </row>
    <row r="500" spans="8:9" s="587" customFormat="1" x14ac:dyDescent="0.25">
      <c r="H500" s="440"/>
      <c r="I500" s="440"/>
    </row>
    <row r="501" spans="8:9" s="587" customFormat="1" x14ac:dyDescent="0.25">
      <c r="H501" s="440"/>
      <c r="I501" s="440"/>
    </row>
    <row r="502" spans="8:9" s="587" customFormat="1" x14ac:dyDescent="0.25">
      <c r="H502" s="440"/>
      <c r="I502" s="440"/>
    </row>
    <row r="503" spans="8:9" s="587" customFormat="1" x14ac:dyDescent="0.25">
      <c r="H503" s="440"/>
      <c r="I503" s="440"/>
    </row>
    <row r="504" spans="8:9" s="587" customFormat="1" x14ac:dyDescent="0.25">
      <c r="H504" s="440"/>
      <c r="I504" s="440"/>
    </row>
    <row r="505" spans="8:9" s="587" customFormat="1" x14ac:dyDescent="0.25">
      <c r="H505" s="440"/>
      <c r="I505" s="440"/>
    </row>
    <row r="506" spans="8:9" s="587" customFormat="1" x14ac:dyDescent="0.25">
      <c r="H506" s="440"/>
      <c r="I506" s="440"/>
    </row>
    <row r="507" spans="8:9" s="587" customFormat="1" x14ac:dyDescent="0.25">
      <c r="H507" s="440"/>
      <c r="I507" s="440"/>
    </row>
    <row r="508" spans="8:9" s="587" customFormat="1" x14ac:dyDescent="0.25">
      <c r="H508" s="440"/>
      <c r="I508" s="440"/>
    </row>
    <row r="509" spans="8:9" s="587" customFormat="1" x14ac:dyDescent="0.25">
      <c r="H509" s="440"/>
      <c r="I509" s="440"/>
    </row>
    <row r="510" spans="8:9" s="587" customFormat="1" x14ac:dyDescent="0.25">
      <c r="H510" s="440"/>
      <c r="I510" s="440"/>
    </row>
    <row r="511" spans="8:9" s="587" customFormat="1" x14ac:dyDescent="0.25">
      <c r="H511" s="440"/>
      <c r="I511" s="440"/>
    </row>
    <row r="512" spans="8:9" s="587" customFormat="1" x14ac:dyDescent="0.25">
      <c r="H512" s="440"/>
      <c r="I512" s="440"/>
    </row>
    <row r="513" spans="8:9" s="587" customFormat="1" x14ac:dyDescent="0.25">
      <c r="H513" s="440"/>
      <c r="I513" s="440"/>
    </row>
    <row r="514" spans="8:9" s="587" customFormat="1" x14ac:dyDescent="0.25">
      <c r="H514" s="440"/>
      <c r="I514" s="440"/>
    </row>
    <row r="515" spans="8:9" s="587" customFormat="1" x14ac:dyDescent="0.25">
      <c r="H515" s="440"/>
      <c r="I515" s="440"/>
    </row>
    <row r="516" spans="8:9" s="587" customFormat="1" x14ac:dyDescent="0.25">
      <c r="H516" s="440"/>
      <c r="I516" s="440"/>
    </row>
    <row r="517" spans="8:9" s="587" customFormat="1" x14ac:dyDescent="0.25">
      <c r="H517" s="440"/>
      <c r="I517" s="440"/>
    </row>
    <row r="518" spans="8:9" s="587" customFormat="1" x14ac:dyDescent="0.25">
      <c r="H518" s="440"/>
      <c r="I518" s="440"/>
    </row>
    <row r="519" spans="8:9" s="587" customFormat="1" x14ac:dyDescent="0.25">
      <c r="H519" s="440"/>
      <c r="I519" s="440"/>
    </row>
    <row r="520" spans="8:9" s="587" customFormat="1" x14ac:dyDescent="0.25">
      <c r="H520" s="440"/>
      <c r="I520" s="440"/>
    </row>
    <row r="521" spans="8:9" s="587" customFormat="1" x14ac:dyDescent="0.25">
      <c r="H521" s="440"/>
      <c r="I521" s="440"/>
    </row>
    <row r="522" spans="8:9" s="587" customFormat="1" x14ac:dyDescent="0.25">
      <c r="H522" s="440"/>
      <c r="I522" s="440"/>
    </row>
    <row r="523" spans="8:9" s="587" customFormat="1" x14ac:dyDescent="0.25">
      <c r="H523" s="440"/>
      <c r="I523" s="440"/>
    </row>
    <row r="524" spans="8:9" s="587" customFormat="1" x14ac:dyDescent="0.25">
      <c r="H524" s="440"/>
      <c r="I524" s="440"/>
    </row>
    <row r="525" spans="8:9" s="587" customFormat="1" x14ac:dyDescent="0.25">
      <c r="H525" s="440"/>
      <c r="I525" s="440"/>
    </row>
    <row r="526" spans="8:9" s="587" customFormat="1" x14ac:dyDescent="0.25">
      <c r="H526" s="440"/>
      <c r="I526" s="440"/>
    </row>
    <row r="527" spans="8:9" s="587" customFormat="1" x14ac:dyDescent="0.25">
      <c r="H527" s="440"/>
      <c r="I527" s="440"/>
    </row>
    <row r="528" spans="8:9" s="587" customFormat="1" x14ac:dyDescent="0.25">
      <c r="H528" s="440"/>
      <c r="I528" s="440"/>
    </row>
    <row r="529" spans="8:9" s="587" customFormat="1" x14ac:dyDescent="0.25">
      <c r="H529" s="440"/>
      <c r="I529" s="440"/>
    </row>
    <row r="530" spans="8:9" s="587" customFormat="1" x14ac:dyDescent="0.25">
      <c r="H530" s="440"/>
      <c r="I530" s="440"/>
    </row>
    <row r="531" spans="8:9" s="587" customFormat="1" x14ac:dyDescent="0.25">
      <c r="H531" s="440"/>
      <c r="I531" s="440"/>
    </row>
    <row r="532" spans="8:9" s="587" customFormat="1" x14ac:dyDescent="0.25">
      <c r="H532" s="440"/>
      <c r="I532" s="440"/>
    </row>
    <row r="533" spans="8:9" s="587" customFormat="1" x14ac:dyDescent="0.25">
      <c r="H533" s="440"/>
      <c r="I533" s="440"/>
    </row>
    <row r="534" spans="8:9" s="587" customFormat="1" x14ac:dyDescent="0.25">
      <c r="H534" s="440"/>
      <c r="I534" s="440"/>
    </row>
    <row r="535" spans="8:9" s="587" customFormat="1" x14ac:dyDescent="0.25">
      <c r="H535" s="440"/>
      <c r="I535" s="440"/>
    </row>
    <row r="536" spans="8:9" s="587" customFormat="1" x14ac:dyDescent="0.25">
      <c r="H536" s="440"/>
      <c r="I536" s="440"/>
    </row>
    <row r="537" spans="8:9" s="587" customFormat="1" x14ac:dyDescent="0.25">
      <c r="H537" s="440"/>
      <c r="I537" s="440"/>
    </row>
    <row r="538" spans="8:9" s="587" customFormat="1" x14ac:dyDescent="0.25">
      <c r="H538" s="440"/>
      <c r="I538" s="440"/>
    </row>
    <row r="539" spans="8:9" s="587" customFormat="1" x14ac:dyDescent="0.25">
      <c r="H539" s="440"/>
      <c r="I539" s="440"/>
    </row>
    <row r="540" spans="8:9" s="587" customFormat="1" x14ac:dyDescent="0.25">
      <c r="H540" s="440"/>
      <c r="I540" s="440"/>
    </row>
    <row r="541" spans="8:9" s="587" customFormat="1" x14ac:dyDescent="0.25">
      <c r="H541" s="440"/>
      <c r="I541" s="440"/>
    </row>
    <row r="542" spans="8:9" s="587" customFormat="1" x14ac:dyDescent="0.25">
      <c r="H542" s="440"/>
      <c r="I542" s="440"/>
    </row>
    <row r="543" spans="8:9" s="587" customFormat="1" x14ac:dyDescent="0.25">
      <c r="H543" s="440"/>
      <c r="I543" s="440"/>
    </row>
    <row r="544" spans="8:9" s="587" customFormat="1" x14ac:dyDescent="0.25">
      <c r="H544" s="440"/>
      <c r="I544" s="440"/>
    </row>
    <row r="545" spans="8:9" s="587" customFormat="1" x14ac:dyDescent="0.25">
      <c r="H545" s="440"/>
      <c r="I545" s="440"/>
    </row>
    <row r="546" spans="8:9" s="587" customFormat="1" x14ac:dyDescent="0.25">
      <c r="H546" s="440"/>
      <c r="I546" s="440"/>
    </row>
    <row r="547" spans="8:9" s="587" customFormat="1" x14ac:dyDescent="0.25">
      <c r="H547" s="440"/>
      <c r="I547" s="440"/>
    </row>
    <row r="548" spans="8:9" s="587" customFormat="1" x14ac:dyDescent="0.25">
      <c r="H548" s="440"/>
      <c r="I548" s="440"/>
    </row>
    <row r="549" spans="8:9" s="587" customFormat="1" x14ac:dyDescent="0.25">
      <c r="H549" s="440"/>
      <c r="I549" s="440"/>
    </row>
    <row r="550" spans="8:9" s="587" customFormat="1" x14ac:dyDescent="0.25">
      <c r="H550" s="440"/>
      <c r="I550" s="440"/>
    </row>
    <row r="551" spans="8:9" s="587" customFormat="1" x14ac:dyDescent="0.25">
      <c r="H551" s="440"/>
      <c r="I551" s="440"/>
    </row>
    <row r="552" spans="8:9" s="587" customFormat="1" x14ac:dyDescent="0.25">
      <c r="H552" s="440"/>
      <c r="I552" s="440"/>
    </row>
    <row r="553" spans="8:9" s="587" customFormat="1" x14ac:dyDescent="0.25">
      <c r="H553" s="440"/>
      <c r="I553" s="440"/>
    </row>
    <row r="554" spans="8:9" s="587" customFormat="1" x14ac:dyDescent="0.25">
      <c r="H554" s="440"/>
      <c r="I554" s="440"/>
    </row>
    <row r="555" spans="8:9" s="587" customFormat="1" x14ac:dyDescent="0.25">
      <c r="H555" s="440"/>
      <c r="I555" s="440"/>
    </row>
    <row r="556" spans="8:9" s="587" customFormat="1" x14ac:dyDescent="0.25">
      <c r="H556" s="440"/>
      <c r="I556" s="440"/>
    </row>
    <row r="557" spans="8:9" s="587" customFormat="1" x14ac:dyDescent="0.25">
      <c r="H557" s="440"/>
      <c r="I557" s="440"/>
    </row>
    <row r="558" spans="8:9" s="587" customFormat="1" x14ac:dyDescent="0.25">
      <c r="H558" s="440"/>
      <c r="I558" s="440"/>
    </row>
    <row r="559" spans="8:9" s="587" customFormat="1" x14ac:dyDescent="0.25">
      <c r="H559" s="440"/>
      <c r="I559" s="440"/>
    </row>
    <row r="560" spans="8:9" s="587" customFormat="1" x14ac:dyDescent="0.25">
      <c r="H560" s="440"/>
      <c r="I560" s="440"/>
    </row>
    <row r="561" spans="8:9" s="587" customFormat="1" x14ac:dyDescent="0.25">
      <c r="H561" s="440"/>
      <c r="I561" s="440"/>
    </row>
    <row r="562" spans="8:9" s="587" customFormat="1" x14ac:dyDescent="0.25">
      <c r="H562" s="440"/>
      <c r="I562" s="440"/>
    </row>
    <row r="563" spans="8:9" s="587" customFormat="1" x14ac:dyDescent="0.25">
      <c r="H563" s="440"/>
      <c r="I563" s="440"/>
    </row>
    <row r="564" spans="8:9" s="587" customFormat="1" x14ac:dyDescent="0.25">
      <c r="H564" s="440"/>
      <c r="I564" s="440"/>
    </row>
    <row r="565" spans="8:9" s="587" customFormat="1" x14ac:dyDescent="0.25">
      <c r="H565" s="440"/>
      <c r="I565" s="440"/>
    </row>
    <row r="566" spans="8:9" s="587" customFormat="1" x14ac:dyDescent="0.25">
      <c r="H566" s="440"/>
      <c r="I566" s="440"/>
    </row>
    <row r="567" spans="8:9" s="587" customFormat="1" x14ac:dyDescent="0.25">
      <c r="H567" s="440"/>
      <c r="I567" s="440"/>
    </row>
    <row r="568" spans="8:9" s="587" customFormat="1" x14ac:dyDescent="0.25">
      <c r="H568" s="440"/>
      <c r="I568" s="440"/>
    </row>
    <row r="569" spans="8:9" s="587" customFormat="1" x14ac:dyDescent="0.25">
      <c r="H569" s="440"/>
      <c r="I569" s="440"/>
    </row>
    <row r="570" spans="8:9" s="587" customFormat="1" x14ac:dyDescent="0.25">
      <c r="H570" s="440"/>
      <c r="I570" s="440"/>
    </row>
    <row r="571" spans="8:9" s="587" customFormat="1" x14ac:dyDescent="0.25">
      <c r="H571" s="440"/>
      <c r="I571" s="440"/>
    </row>
    <row r="572" spans="8:9" s="587" customFormat="1" x14ac:dyDescent="0.25">
      <c r="H572" s="440"/>
      <c r="I572" s="440"/>
    </row>
    <row r="573" spans="8:9" s="587" customFormat="1" x14ac:dyDescent="0.25">
      <c r="H573" s="440"/>
      <c r="I573" s="440"/>
    </row>
    <row r="574" spans="8:9" s="587" customFormat="1" x14ac:dyDescent="0.25">
      <c r="H574" s="440"/>
      <c r="I574" s="440"/>
    </row>
    <row r="575" spans="8:9" s="587" customFormat="1" x14ac:dyDescent="0.25">
      <c r="H575" s="440"/>
      <c r="I575" s="440"/>
    </row>
    <row r="576" spans="8:9" s="587" customFormat="1" x14ac:dyDescent="0.25">
      <c r="H576" s="440"/>
      <c r="I576" s="440"/>
    </row>
    <row r="577" spans="8:9" s="587" customFormat="1" x14ac:dyDescent="0.25">
      <c r="H577" s="440"/>
      <c r="I577" s="440"/>
    </row>
    <row r="578" spans="8:9" s="587" customFormat="1" x14ac:dyDescent="0.25">
      <c r="H578" s="440"/>
      <c r="I578" s="440"/>
    </row>
    <row r="579" spans="8:9" s="587" customFormat="1" x14ac:dyDescent="0.25">
      <c r="H579" s="440"/>
      <c r="I579" s="440"/>
    </row>
    <row r="580" spans="8:9" s="587" customFormat="1" x14ac:dyDescent="0.25">
      <c r="H580" s="440"/>
      <c r="I580" s="440"/>
    </row>
    <row r="581" spans="8:9" s="587" customFormat="1" x14ac:dyDescent="0.25">
      <c r="H581" s="440"/>
      <c r="I581" s="440"/>
    </row>
    <row r="582" spans="8:9" s="587" customFormat="1" x14ac:dyDescent="0.25">
      <c r="H582" s="440"/>
      <c r="I582" s="440"/>
    </row>
  </sheetData>
  <sheetProtection algorithmName="SHA-512" hashValue="g98S6k8IVgK6kjezO27SCr0BEzOMNHdy1fB2si9mZEscraqBxBC7lR174AByLO4Z8Wuovgwd9xE5/VBn6FOz8A==" saltValue="D5gkXEVWUWRz8ajuQn+9zw==" spinCount="100000" sheet="1" objects="1" scenarios="1"/>
  <mergeCells count="68">
    <mergeCell ref="A41:A42"/>
    <mergeCell ref="C41:C42"/>
    <mergeCell ref="D41:D42"/>
    <mergeCell ref="A35:A36"/>
    <mergeCell ref="C35:C36"/>
    <mergeCell ref="D35:D36"/>
    <mergeCell ref="A37:A38"/>
    <mergeCell ref="B37:B42"/>
    <mergeCell ref="C37:C38"/>
    <mergeCell ref="D37:D38"/>
    <mergeCell ref="A39:A40"/>
    <mergeCell ref="C39:C40"/>
    <mergeCell ref="D39:D40"/>
    <mergeCell ref="A31:A32"/>
    <mergeCell ref="C31:C32"/>
    <mergeCell ref="D31:D32"/>
    <mergeCell ref="A33:A34"/>
    <mergeCell ref="C33:C34"/>
    <mergeCell ref="D33:D34"/>
    <mergeCell ref="A26:A28"/>
    <mergeCell ref="C26:C28"/>
    <mergeCell ref="D26:D28"/>
    <mergeCell ref="E27:E28"/>
    <mergeCell ref="F27:F28"/>
    <mergeCell ref="A29:A30"/>
    <mergeCell ref="C29:C30"/>
    <mergeCell ref="D29:D30"/>
    <mergeCell ref="E20:E21"/>
    <mergeCell ref="F20:F21"/>
    <mergeCell ref="A22:A25"/>
    <mergeCell ref="C22:C25"/>
    <mergeCell ref="D22:D25"/>
    <mergeCell ref="E22:E23"/>
    <mergeCell ref="F22:F23"/>
    <mergeCell ref="E24:E25"/>
    <mergeCell ref="F24:F25"/>
    <mergeCell ref="A18:A21"/>
    <mergeCell ref="C18:C21"/>
    <mergeCell ref="D18:D21"/>
    <mergeCell ref="E18:E19"/>
    <mergeCell ref="F18:F19"/>
    <mergeCell ref="A11:A12"/>
    <mergeCell ref="C11:C12"/>
    <mergeCell ref="D11:D12"/>
    <mergeCell ref="A13:A14"/>
    <mergeCell ref="C13:C14"/>
    <mergeCell ref="D13:D14"/>
    <mergeCell ref="A15:A17"/>
    <mergeCell ref="C15:C17"/>
    <mergeCell ref="D15:D17"/>
    <mergeCell ref="E16:E17"/>
    <mergeCell ref="F16:F17"/>
    <mergeCell ref="F9:F10"/>
    <mergeCell ref="A2:A3"/>
    <mergeCell ref="B2:B3"/>
    <mergeCell ref="C2:C3"/>
    <mergeCell ref="D2:D3"/>
    <mergeCell ref="A4:A5"/>
    <mergeCell ref="B4:B36"/>
    <mergeCell ref="C4:C5"/>
    <mergeCell ref="D4:D5"/>
    <mergeCell ref="A6:A7"/>
    <mergeCell ref="C6:C7"/>
    <mergeCell ref="D6:D7"/>
    <mergeCell ref="A8:A10"/>
    <mergeCell ref="C8:C10"/>
    <mergeCell ref="D8:D10"/>
    <mergeCell ref="E9:E1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F1B5D-7487-4362-9137-D088D5101B73}">
  <dimension ref="A1:J27"/>
  <sheetViews>
    <sheetView workbookViewId="0">
      <pane xSplit="1" ySplit="2" topLeftCell="B13" activePane="bottomRight" state="frozen"/>
      <selection pane="topRight"/>
      <selection pane="bottomLeft"/>
      <selection pane="bottomRight" activeCell="D17" sqref="D17"/>
    </sheetView>
  </sheetViews>
  <sheetFormatPr defaultColWidth="30" defaultRowHeight="15" x14ac:dyDescent="0.25"/>
  <cols>
    <col min="1" max="1" width="37.85546875" style="615" customWidth="1"/>
    <col min="2" max="2" width="20" style="614" customWidth="1"/>
    <col min="3" max="3" width="27.7109375" style="614" customWidth="1"/>
    <col min="4" max="5" width="30" style="614"/>
    <col min="6" max="6" width="18.140625" style="614" customWidth="1"/>
    <col min="7" max="7" width="28.7109375" style="614" customWidth="1"/>
    <col min="8" max="16384" width="30" style="614"/>
  </cols>
  <sheetData>
    <row r="1" spans="1:10" s="629" customFormat="1" ht="16.5" x14ac:dyDescent="0.25">
      <c r="A1" s="631" t="s">
        <v>1285</v>
      </c>
      <c r="B1" s="629" t="s">
        <v>1284</v>
      </c>
      <c r="C1" s="629" t="s">
        <v>1283</v>
      </c>
      <c r="D1" s="629" t="s">
        <v>1282</v>
      </c>
      <c r="E1" s="629" t="s">
        <v>1281</v>
      </c>
      <c r="F1" s="629" t="s">
        <v>1280</v>
      </c>
      <c r="G1" s="629" t="s">
        <v>1279</v>
      </c>
      <c r="H1" s="629" t="s">
        <v>1278</v>
      </c>
      <c r="I1" s="629" t="s">
        <v>1277</v>
      </c>
      <c r="J1" s="630" t="s">
        <v>1276</v>
      </c>
    </row>
    <row r="2" spans="1:10" ht="30" hidden="1" x14ac:dyDescent="0.25">
      <c r="A2" s="615" t="s">
        <v>1275</v>
      </c>
      <c r="B2" s="614" t="s">
        <v>1274</v>
      </c>
      <c r="C2" s="614" t="s">
        <v>1273</v>
      </c>
      <c r="D2" s="614" t="s">
        <v>1272</v>
      </c>
      <c r="E2" s="614" t="s">
        <v>1271</v>
      </c>
      <c r="F2" s="614" t="s">
        <v>1270</v>
      </c>
      <c r="G2" s="614" t="s">
        <v>1269</v>
      </c>
      <c r="H2" s="614" t="s">
        <v>1268</v>
      </c>
      <c r="I2" s="614" t="s">
        <v>1267</v>
      </c>
      <c r="J2" s="614" t="s">
        <v>1266</v>
      </c>
    </row>
    <row r="3" spans="1:10" ht="45" x14ac:dyDescent="0.25">
      <c r="A3" s="615" t="s">
        <v>780</v>
      </c>
      <c r="B3" s="614" t="s">
        <v>1265</v>
      </c>
      <c r="C3" s="614" t="s">
        <v>1264</v>
      </c>
      <c r="D3" s="614" t="s">
        <v>1042</v>
      </c>
      <c r="E3" s="614" t="s">
        <v>1263</v>
      </c>
      <c r="F3" s="614" t="s">
        <v>1262</v>
      </c>
      <c r="G3" s="614" t="s">
        <v>1261</v>
      </c>
      <c r="H3" s="614" t="s">
        <v>1260</v>
      </c>
      <c r="I3" s="614" t="s">
        <v>1259</v>
      </c>
      <c r="J3" s="614" t="s">
        <v>1258</v>
      </c>
    </row>
    <row r="4" spans="1:10" ht="30" x14ac:dyDescent="0.25">
      <c r="A4" s="615" t="s">
        <v>772</v>
      </c>
      <c r="B4" s="614" t="s">
        <v>1257</v>
      </c>
      <c r="C4" s="614" t="s">
        <v>1256</v>
      </c>
      <c r="D4" s="614" t="s">
        <v>1043</v>
      </c>
      <c r="E4" s="614" t="s">
        <v>1255</v>
      </c>
      <c r="F4" s="614" t="s">
        <v>1254</v>
      </c>
      <c r="G4" s="614" t="s">
        <v>1253</v>
      </c>
      <c r="H4" s="614" t="s">
        <v>1252</v>
      </c>
      <c r="I4" s="614" t="s">
        <v>1251</v>
      </c>
      <c r="J4" s="614" t="s">
        <v>1250</v>
      </c>
    </row>
    <row r="5" spans="1:10" x14ac:dyDescent="0.25">
      <c r="A5" s="615" t="s">
        <v>9</v>
      </c>
      <c r="B5" s="614" t="s">
        <v>763</v>
      </c>
      <c r="C5" s="614" t="s">
        <v>1249</v>
      </c>
      <c r="D5" s="614" t="s">
        <v>763</v>
      </c>
      <c r="E5" s="614" t="s">
        <v>1248</v>
      </c>
      <c r="F5" s="614" t="s">
        <v>1247</v>
      </c>
      <c r="G5" s="614" t="s">
        <v>1232</v>
      </c>
      <c r="H5" s="614" t="s">
        <v>1246</v>
      </c>
      <c r="I5" s="614" t="s">
        <v>1245</v>
      </c>
      <c r="J5" s="614" t="s">
        <v>1244</v>
      </c>
    </row>
    <row r="6" spans="1:10" x14ac:dyDescent="0.25">
      <c r="A6" s="615" t="s">
        <v>773</v>
      </c>
      <c r="B6" s="614" t="s">
        <v>1243</v>
      </c>
      <c r="C6" s="614" t="s">
        <v>1242</v>
      </c>
      <c r="D6" s="614" t="s">
        <v>1044</v>
      </c>
      <c r="E6" s="614" t="s">
        <v>1241</v>
      </c>
      <c r="F6" s="614" t="s">
        <v>1240</v>
      </c>
      <c r="G6" s="614" t="s">
        <v>1239</v>
      </c>
      <c r="H6" s="614" t="s">
        <v>1238</v>
      </c>
      <c r="I6" s="614" t="s">
        <v>1237</v>
      </c>
      <c r="J6" s="614" t="s">
        <v>1236</v>
      </c>
    </row>
    <row r="7" spans="1:10" x14ac:dyDescent="0.25">
      <c r="A7" s="615" t="s">
        <v>5</v>
      </c>
      <c r="B7" s="614" t="s">
        <v>1235</v>
      </c>
      <c r="C7" s="614" t="s">
        <v>5</v>
      </c>
      <c r="D7" s="614" t="s">
        <v>1045</v>
      </c>
      <c r="E7" s="614" t="s">
        <v>1234</v>
      </c>
      <c r="F7" s="614" t="s">
        <v>1233</v>
      </c>
      <c r="G7" s="614" t="s">
        <v>1232</v>
      </c>
      <c r="H7" s="614" t="s">
        <v>1231</v>
      </c>
      <c r="I7" s="614" t="s">
        <v>1230</v>
      </c>
      <c r="J7" s="614" t="s">
        <v>1229</v>
      </c>
    </row>
    <row r="8" spans="1:10" ht="30" x14ac:dyDescent="0.25">
      <c r="A8" s="615" t="s">
        <v>774</v>
      </c>
      <c r="B8" s="614" t="s">
        <v>1228</v>
      </c>
      <c r="C8" s="614" t="s">
        <v>1227</v>
      </c>
      <c r="D8" s="614" t="s">
        <v>1046</v>
      </c>
      <c r="E8" s="614" t="s">
        <v>1226</v>
      </c>
      <c r="F8" s="614" t="s">
        <v>1225</v>
      </c>
      <c r="G8" s="614" t="s">
        <v>1224</v>
      </c>
      <c r="H8" s="614" t="s">
        <v>1223</v>
      </c>
      <c r="I8" s="614" t="s">
        <v>1222</v>
      </c>
      <c r="J8" s="614" t="s">
        <v>1221</v>
      </c>
    </row>
    <row r="9" spans="1:10" ht="30" x14ac:dyDescent="0.25">
      <c r="A9" s="615" t="s">
        <v>775</v>
      </c>
      <c r="B9" s="614" t="s">
        <v>1220</v>
      </c>
      <c r="C9" s="614" t="s">
        <v>1219</v>
      </c>
      <c r="D9" s="614" t="s">
        <v>1047</v>
      </c>
      <c r="E9" s="614" t="s">
        <v>1218</v>
      </c>
      <c r="F9" s="614" t="s">
        <v>1217</v>
      </c>
      <c r="G9" s="614" t="s">
        <v>1216</v>
      </c>
      <c r="H9" s="614" t="s">
        <v>1215</v>
      </c>
      <c r="I9" s="614" t="s">
        <v>1214</v>
      </c>
      <c r="J9" s="614" t="s">
        <v>1213</v>
      </c>
    </row>
    <row r="10" spans="1:10" ht="60" x14ac:dyDescent="0.25">
      <c r="A10" s="615" t="s">
        <v>776</v>
      </c>
      <c r="B10" s="614" t="s">
        <v>1212</v>
      </c>
      <c r="C10" s="614" t="s">
        <v>1211</v>
      </c>
      <c r="D10" s="614" t="s">
        <v>1048</v>
      </c>
      <c r="E10" s="614" t="s">
        <v>1210</v>
      </c>
      <c r="F10" s="614" t="s">
        <v>1209</v>
      </c>
      <c r="G10" s="614" t="s">
        <v>1208</v>
      </c>
      <c r="H10" s="614" t="s">
        <v>1207</v>
      </c>
      <c r="I10" s="614" t="s">
        <v>1206</v>
      </c>
      <c r="J10" s="614" t="s">
        <v>1205</v>
      </c>
    </row>
    <row r="11" spans="1:10" ht="60" x14ac:dyDescent="0.25">
      <c r="A11" s="628" t="s">
        <v>777</v>
      </c>
      <c r="B11" s="614" t="s">
        <v>1204</v>
      </c>
      <c r="C11" s="627" t="s">
        <v>1203</v>
      </c>
      <c r="D11" s="614" t="s">
        <v>1049</v>
      </c>
      <c r="E11" s="614" t="s">
        <v>1202</v>
      </c>
      <c r="F11" s="614" t="s">
        <v>1201</v>
      </c>
      <c r="G11" s="615" t="s">
        <v>1200</v>
      </c>
      <c r="H11" s="615" t="s">
        <v>1199</v>
      </c>
      <c r="I11" s="619" t="s">
        <v>1198</v>
      </c>
      <c r="J11" s="615" t="s">
        <v>1197</v>
      </c>
    </row>
    <row r="12" spans="1:10" ht="60" x14ac:dyDescent="0.25">
      <c r="A12" s="615" t="s">
        <v>778</v>
      </c>
      <c r="B12" s="614" t="s">
        <v>1196</v>
      </c>
      <c r="C12" s="614" t="s">
        <v>1195</v>
      </c>
      <c r="D12" s="614" t="s">
        <v>1050</v>
      </c>
      <c r="E12" s="614" t="s">
        <v>1194</v>
      </c>
      <c r="F12" s="614" t="s">
        <v>1193</v>
      </c>
      <c r="G12" s="614" t="s">
        <v>1192</v>
      </c>
      <c r="H12" s="614" t="s">
        <v>1191</v>
      </c>
      <c r="I12" s="619" t="s">
        <v>1190</v>
      </c>
      <c r="J12" s="614" t="s">
        <v>1189</v>
      </c>
    </row>
    <row r="13" spans="1:10" x14ac:dyDescent="0.25">
      <c r="A13" s="615" t="s">
        <v>61</v>
      </c>
      <c r="B13" s="614" t="s">
        <v>1188</v>
      </c>
      <c r="C13" s="614" t="s">
        <v>1187</v>
      </c>
      <c r="D13" s="623" t="s">
        <v>831</v>
      </c>
      <c r="E13" s="614" t="s">
        <v>1186</v>
      </c>
      <c r="F13" s="614" t="s">
        <v>1185</v>
      </c>
      <c r="G13" s="614" t="s">
        <v>1184</v>
      </c>
      <c r="H13" s="614" t="s">
        <v>1183</v>
      </c>
      <c r="I13" s="619" t="s">
        <v>1182</v>
      </c>
      <c r="J13" s="614" t="s">
        <v>1181</v>
      </c>
    </row>
    <row r="14" spans="1:10" x14ac:dyDescent="0.25">
      <c r="A14" s="615" t="s">
        <v>39</v>
      </c>
      <c r="B14" s="614" t="s">
        <v>39</v>
      </c>
      <c r="C14" s="614" t="s">
        <v>1180</v>
      </c>
      <c r="D14" s="623" t="s">
        <v>829</v>
      </c>
      <c r="E14" s="614" t="s">
        <v>1179</v>
      </c>
      <c r="F14" s="614" t="s">
        <v>1178</v>
      </c>
      <c r="G14" s="614" t="s">
        <v>1177</v>
      </c>
      <c r="H14" s="614" t="s">
        <v>1176</v>
      </c>
      <c r="I14" s="619" t="s">
        <v>1175</v>
      </c>
      <c r="J14" s="614" t="s">
        <v>1174</v>
      </c>
    </row>
    <row r="15" spans="1:10" x14ac:dyDescent="0.25">
      <c r="A15" s="625" t="s">
        <v>64</v>
      </c>
      <c r="B15" s="614" t="s">
        <v>1173</v>
      </c>
      <c r="C15" s="614" t="s">
        <v>1172</v>
      </c>
      <c r="D15" s="624" t="s">
        <v>860</v>
      </c>
      <c r="E15" s="614" t="s">
        <v>1171</v>
      </c>
      <c r="F15" s="614" t="s">
        <v>1170</v>
      </c>
      <c r="G15" s="614" t="s">
        <v>1169</v>
      </c>
      <c r="H15" s="614" t="s">
        <v>1168</v>
      </c>
      <c r="I15" s="619" t="s">
        <v>1167</v>
      </c>
      <c r="J15" s="622" t="s">
        <v>1166</v>
      </c>
    </row>
    <row r="16" spans="1:10" ht="16.5" x14ac:dyDescent="0.3">
      <c r="A16" s="625" t="s">
        <v>416</v>
      </c>
      <c r="B16" s="614" t="s">
        <v>1165</v>
      </c>
      <c r="D16" s="624" t="s">
        <v>416</v>
      </c>
      <c r="E16" s="614" t="s">
        <v>1164</v>
      </c>
      <c r="F16" s="614" t="s">
        <v>1163</v>
      </c>
      <c r="G16" s="614" t="s">
        <v>1162</v>
      </c>
      <c r="H16" s="614" t="s">
        <v>1161</v>
      </c>
      <c r="I16" s="619" t="s">
        <v>1160</v>
      </c>
      <c r="J16" s="626" t="s">
        <v>1159</v>
      </c>
    </row>
    <row r="17" spans="1:10" x14ac:dyDescent="0.25">
      <c r="A17" s="615" t="s">
        <v>26</v>
      </c>
      <c r="B17" s="614" t="s">
        <v>766</v>
      </c>
      <c r="C17" s="614" t="s">
        <v>1158</v>
      </c>
      <c r="D17" s="623" t="s">
        <v>766</v>
      </c>
      <c r="E17" s="614" t="s">
        <v>1157</v>
      </c>
      <c r="F17" s="614" t="s">
        <v>1156</v>
      </c>
      <c r="G17" s="614" t="s">
        <v>1155</v>
      </c>
      <c r="H17" s="614" t="s">
        <v>1154</v>
      </c>
      <c r="I17" s="619" t="s">
        <v>1153</v>
      </c>
      <c r="J17" s="614" t="s">
        <v>1152</v>
      </c>
    </row>
    <row r="18" spans="1:10" ht="30" x14ac:dyDescent="0.25">
      <c r="A18" s="625" t="s">
        <v>16</v>
      </c>
      <c r="B18" s="614" t="s">
        <v>1151</v>
      </c>
      <c r="C18" s="614" t="s">
        <v>1150</v>
      </c>
      <c r="D18" s="624" t="s">
        <v>826</v>
      </c>
      <c r="E18" s="614" t="s">
        <v>1149</v>
      </c>
      <c r="F18" s="614" t="s">
        <v>1148</v>
      </c>
      <c r="G18" s="614" t="s">
        <v>1147</v>
      </c>
      <c r="H18" s="614" t="s">
        <v>1146</v>
      </c>
      <c r="I18" s="619" t="s">
        <v>1145</v>
      </c>
      <c r="J18" s="622" t="s">
        <v>1144</v>
      </c>
    </row>
    <row r="19" spans="1:10" x14ac:dyDescent="0.25">
      <c r="A19" s="615" t="s">
        <v>23</v>
      </c>
      <c r="B19" s="614" t="s">
        <v>765</v>
      </c>
      <c r="C19" s="614" t="s">
        <v>1143</v>
      </c>
      <c r="D19" s="623" t="s">
        <v>765</v>
      </c>
      <c r="E19" s="614" t="s">
        <v>1142</v>
      </c>
      <c r="F19" s="614" t="s">
        <v>1141</v>
      </c>
      <c r="G19" s="614" t="s">
        <v>1140</v>
      </c>
      <c r="H19" s="614" t="s">
        <v>1139</v>
      </c>
      <c r="I19" s="619" t="s">
        <v>1138</v>
      </c>
      <c r="J19" s="622" t="s">
        <v>1137</v>
      </c>
    </row>
    <row r="20" spans="1:10" ht="60" x14ac:dyDescent="0.25">
      <c r="A20" s="621" t="s">
        <v>779</v>
      </c>
      <c r="B20" s="614" t="s">
        <v>1136</v>
      </c>
      <c r="C20" s="614" t="s">
        <v>1135</v>
      </c>
      <c r="D20" s="614" t="s">
        <v>1051</v>
      </c>
      <c r="E20" s="614" t="s">
        <v>1134</v>
      </c>
      <c r="F20" s="614" t="s">
        <v>1133</v>
      </c>
      <c r="G20" s="614" t="s">
        <v>1132</v>
      </c>
      <c r="H20" s="614" t="s">
        <v>1131</v>
      </c>
      <c r="I20" s="619" t="s">
        <v>1130</v>
      </c>
      <c r="J20" s="614" t="s">
        <v>1129</v>
      </c>
    </row>
    <row r="21" spans="1:10" ht="181.5" x14ac:dyDescent="0.25">
      <c r="A21" s="615" t="s">
        <v>1128</v>
      </c>
      <c r="B21" s="636" t="s">
        <v>1127</v>
      </c>
      <c r="C21" s="637" t="s">
        <v>1126</v>
      </c>
      <c r="D21" s="614" t="s">
        <v>1125</v>
      </c>
      <c r="E21" s="614" t="s">
        <v>1124</v>
      </c>
      <c r="F21" s="614" t="s">
        <v>1123</v>
      </c>
      <c r="G21" s="614" t="s">
        <v>1122</v>
      </c>
      <c r="H21" s="614" t="s">
        <v>1121</v>
      </c>
      <c r="I21" s="619" t="s">
        <v>1120</v>
      </c>
      <c r="J21" s="638" t="s">
        <v>1119</v>
      </c>
    </row>
    <row r="22" spans="1:10" ht="60" x14ac:dyDescent="0.25">
      <c r="A22" s="615" t="s">
        <v>1118</v>
      </c>
      <c r="B22" s="614" t="s">
        <v>1117</v>
      </c>
      <c r="C22" s="614" t="s">
        <v>1116</v>
      </c>
      <c r="D22" s="614" t="s">
        <v>1115</v>
      </c>
      <c r="E22" s="614" t="s">
        <v>1114</v>
      </c>
      <c r="F22" s="614" t="s">
        <v>1113</v>
      </c>
      <c r="G22" s="620" t="s">
        <v>1112</v>
      </c>
      <c r="H22" s="614" t="s">
        <v>1111</v>
      </c>
      <c r="I22" s="619" t="s">
        <v>1110</v>
      </c>
    </row>
    <row r="23" spans="1:10" ht="165" x14ac:dyDescent="0.3">
      <c r="A23" s="618" t="s">
        <v>1109</v>
      </c>
      <c r="B23" s="614" t="s">
        <v>1108</v>
      </c>
      <c r="C23" s="617" t="s">
        <v>1107</v>
      </c>
      <c r="D23" s="616" t="s">
        <v>1106</v>
      </c>
      <c r="E23" s="614" t="s">
        <v>1105</v>
      </c>
      <c r="F23" s="614" t="s">
        <v>1104</v>
      </c>
      <c r="G23" s="614" t="s">
        <v>1103</v>
      </c>
      <c r="H23" s="614" t="s">
        <v>1102</v>
      </c>
      <c r="I23" s="614" t="s">
        <v>1101</v>
      </c>
      <c r="J23" s="614" t="s">
        <v>1100</v>
      </c>
    </row>
    <row r="24" spans="1:10" ht="190.5" customHeight="1" x14ac:dyDescent="0.25">
      <c r="A24" s="650" t="s">
        <v>1288</v>
      </c>
      <c r="D24" s="651" t="s">
        <v>1287</v>
      </c>
    </row>
    <row r="25" spans="1:10" x14ac:dyDescent="0.25">
      <c r="A25" s="640"/>
    </row>
    <row r="27" spans="1:10" x14ac:dyDescent="0.25">
      <c r="B27" s="639"/>
    </row>
  </sheetData>
  <sheetProtection algorithmName="SHA-512" hashValue="6lCZGSW8uxz1Ur9D4zrSWCjmE9ZSjTWYnOnCeVybScwtxmoC7Pvgs+CvrwI+nlVT/jKXvFUe9H8wwmq9uzFH6g==" saltValue="TIOFkluuAnQr3PSXhiuCIA==" spinCount="100000" sheet="1" objects="1" scenarios="1"/>
  <pageMargins left="0.7" right="0.7" top="0.75" bottom="0.75" header="0.3" footer="0.3"/>
  <pageSetup paperSize="9"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A1CEC-EEE2-4EAF-B699-F943BE27E848}">
  <sheetPr codeName="Sheet3">
    <tabColor rgb="FFFFC000"/>
  </sheetPr>
  <dimension ref="A1:J366"/>
  <sheetViews>
    <sheetView zoomScale="80" zoomScaleNormal="80" workbookViewId="0">
      <pane xSplit="1" ySplit="2" topLeftCell="F6" activePane="bottomRight" state="frozen"/>
      <selection pane="topRight" activeCell="C1" sqref="C1"/>
      <selection pane="bottomLeft" activeCell="A8" sqref="A8"/>
      <selection pane="bottomRight" activeCell="I147" sqref="I147"/>
    </sheetView>
  </sheetViews>
  <sheetFormatPr defaultColWidth="9.140625" defaultRowHeight="12.75" x14ac:dyDescent="0.2"/>
  <cols>
    <col min="1" max="1" width="9.85546875" style="94" customWidth="1"/>
    <col min="2" max="2" width="19.140625" style="202" customWidth="1"/>
    <col min="3" max="3" width="18.42578125" style="217" customWidth="1"/>
    <col min="4" max="4" width="21.7109375" style="210" customWidth="1"/>
    <col min="5" max="5" width="15.42578125" style="102" customWidth="1"/>
    <col min="6" max="6" width="49" style="93" customWidth="1"/>
    <col min="7" max="7" width="11.5703125" style="94" customWidth="1"/>
    <col min="8" max="8" width="15.85546875" style="93" customWidth="1"/>
    <col min="9" max="9" width="129" style="94" customWidth="1"/>
    <col min="10" max="10" width="75.140625" style="94" customWidth="1"/>
    <col min="11" max="16384" width="9.140625" style="94"/>
  </cols>
  <sheetData>
    <row r="1" spans="1:10" ht="45.75" customHeight="1" x14ac:dyDescent="0.2">
      <c r="A1" s="294"/>
      <c r="C1" s="423"/>
      <c r="F1" s="293"/>
      <c r="G1" s="294"/>
      <c r="H1" s="293"/>
      <c r="I1" s="294"/>
      <c r="J1" s="294"/>
    </row>
    <row r="2" spans="1:10" ht="47.25" x14ac:dyDescent="0.2">
      <c r="A2" s="95" t="s">
        <v>5</v>
      </c>
      <c r="B2" s="219" t="s">
        <v>6</v>
      </c>
      <c r="C2" s="211" t="s">
        <v>7</v>
      </c>
      <c r="D2" s="203" t="s">
        <v>8</v>
      </c>
      <c r="E2" s="101" t="s">
        <v>9</v>
      </c>
      <c r="F2" s="267" t="s">
        <v>10</v>
      </c>
      <c r="G2" s="95" t="s">
        <v>11</v>
      </c>
      <c r="H2" s="271" t="s">
        <v>12</v>
      </c>
      <c r="I2" s="96" t="s">
        <v>13</v>
      </c>
      <c r="J2" s="218" t="s">
        <v>14</v>
      </c>
    </row>
    <row r="3" spans="1:10" s="76" customFormat="1" ht="20.25" customHeight="1" x14ac:dyDescent="0.25">
      <c r="A3" s="177"/>
      <c r="B3" s="201" t="s">
        <v>15</v>
      </c>
      <c r="C3" s="212"/>
      <c r="D3" s="204"/>
      <c r="E3" s="179"/>
      <c r="F3" s="268"/>
      <c r="G3" s="177"/>
      <c r="H3" s="268"/>
      <c r="I3" s="177"/>
      <c r="J3" s="80"/>
    </row>
    <row r="4" spans="1:10" s="75" customFormat="1" ht="34.5" customHeight="1" x14ac:dyDescent="0.25">
      <c r="A4" s="653">
        <v>1</v>
      </c>
      <c r="B4" s="474"/>
      <c r="C4" s="214" t="s">
        <v>16</v>
      </c>
      <c r="D4" s="208"/>
      <c r="E4" s="485" t="s">
        <v>17</v>
      </c>
      <c r="F4" s="658" t="s">
        <v>18</v>
      </c>
      <c r="G4" s="76" t="s">
        <v>19</v>
      </c>
      <c r="H4" s="491" t="s">
        <v>20</v>
      </c>
      <c r="I4" s="256" t="s">
        <v>21</v>
      </c>
      <c r="J4" s="76"/>
    </row>
    <row r="5" spans="1:10" ht="48" customHeight="1" x14ac:dyDescent="0.2">
      <c r="A5" s="654"/>
      <c r="B5" s="474"/>
      <c r="C5" s="214" t="s">
        <v>16</v>
      </c>
      <c r="D5" s="208"/>
      <c r="E5" s="485" t="s">
        <v>17</v>
      </c>
      <c r="F5" s="659"/>
      <c r="G5" s="77" t="s">
        <v>22</v>
      </c>
      <c r="H5" s="147" t="s">
        <v>23</v>
      </c>
      <c r="I5" s="77" t="s">
        <v>24</v>
      </c>
      <c r="J5" s="188" t="s">
        <v>25</v>
      </c>
    </row>
    <row r="6" spans="1:10" ht="33.75" customHeight="1" x14ac:dyDescent="0.2">
      <c r="A6" s="654"/>
      <c r="B6" s="474"/>
      <c r="C6" s="214" t="s">
        <v>26</v>
      </c>
      <c r="D6" s="208"/>
      <c r="E6" s="485" t="s">
        <v>17</v>
      </c>
      <c r="F6" s="658" t="s">
        <v>27</v>
      </c>
      <c r="G6" s="76" t="s">
        <v>19</v>
      </c>
      <c r="H6" s="491" t="s">
        <v>20</v>
      </c>
      <c r="I6" s="256" t="s">
        <v>21</v>
      </c>
      <c r="J6" s="188"/>
    </row>
    <row r="7" spans="1:10" ht="52.5" customHeight="1" x14ac:dyDescent="0.2">
      <c r="A7" s="655"/>
      <c r="B7" s="474"/>
      <c r="C7" s="214" t="s">
        <v>26</v>
      </c>
      <c r="D7" s="208"/>
      <c r="E7" s="485" t="s">
        <v>17</v>
      </c>
      <c r="F7" s="659"/>
      <c r="G7" s="77" t="s">
        <v>22</v>
      </c>
      <c r="H7" s="147" t="s">
        <v>23</v>
      </c>
      <c r="I7" s="77" t="s">
        <v>28</v>
      </c>
      <c r="J7" s="188" t="s">
        <v>29</v>
      </c>
    </row>
    <row r="8" spans="1:10" s="73" customFormat="1" ht="84.75" customHeight="1" x14ac:dyDescent="0.25">
      <c r="A8" s="672">
        <v>2</v>
      </c>
      <c r="B8" s="697" t="s">
        <v>30</v>
      </c>
      <c r="C8" s="53" t="s">
        <v>16</v>
      </c>
      <c r="D8" s="205"/>
      <c r="E8" s="489" t="s">
        <v>31</v>
      </c>
      <c r="F8" s="662" t="s">
        <v>32</v>
      </c>
      <c r="G8" s="489" t="s">
        <v>33</v>
      </c>
      <c r="H8" s="488" t="s">
        <v>20</v>
      </c>
      <c r="I8" s="181" t="s">
        <v>34</v>
      </c>
      <c r="J8" s="489"/>
    </row>
    <row r="9" spans="1:10" s="73" customFormat="1" ht="66.75" customHeight="1" x14ac:dyDescent="0.25">
      <c r="A9" s="683"/>
      <c r="B9" s="698"/>
      <c r="C9" s="53" t="s">
        <v>16</v>
      </c>
      <c r="D9" s="205"/>
      <c r="E9" s="489" t="s">
        <v>31</v>
      </c>
      <c r="F9" s="663"/>
      <c r="G9" s="489" t="s">
        <v>19</v>
      </c>
      <c r="H9" s="487" t="s">
        <v>20</v>
      </c>
      <c r="I9" s="228" t="s">
        <v>35</v>
      </c>
      <c r="J9" s="489"/>
    </row>
    <row r="10" spans="1:10" s="73" customFormat="1" ht="86.25" customHeight="1" x14ac:dyDescent="0.25">
      <c r="A10" s="683"/>
      <c r="B10" s="698"/>
      <c r="C10" s="53" t="s">
        <v>26</v>
      </c>
      <c r="D10" s="205"/>
      <c r="E10" s="489" t="s">
        <v>36</v>
      </c>
      <c r="F10" s="704" t="s">
        <v>37</v>
      </c>
      <c r="G10" s="489" t="s">
        <v>33</v>
      </c>
      <c r="H10" s="488" t="s">
        <v>23</v>
      </c>
      <c r="I10" s="228" t="s">
        <v>38</v>
      </c>
      <c r="J10" s="489"/>
    </row>
    <row r="11" spans="1:10" s="76" customFormat="1" ht="67.5" customHeight="1" x14ac:dyDescent="0.25">
      <c r="A11" s="673"/>
      <c r="B11" s="698"/>
      <c r="C11" s="62" t="s">
        <v>26</v>
      </c>
      <c r="D11" s="206"/>
      <c r="E11" s="490" t="s">
        <v>36</v>
      </c>
      <c r="F11" s="705"/>
      <c r="G11" s="475" t="s">
        <v>39</v>
      </c>
      <c r="H11" s="272" t="s">
        <v>23</v>
      </c>
      <c r="I11" s="228" t="s">
        <v>40</v>
      </c>
      <c r="J11" s="489"/>
    </row>
    <row r="12" spans="1:10" s="76" customFormat="1" ht="93.75" customHeight="1" x14ac:dyDescent="0.25">
      <c r="A12" s="672">
        <v>3</v>
      </c>
      <c r="B12" s="698"/>
      <c r="C12" s="53" t="s">
        <v>16</v>
      </c>
      <c r="D12" s="205"/>
      <c r="E12" s="489" t="s">
        <v>41</v>
      </c>
      <c r="F12" s="688" t="s">
        <v>42</v>
      </c>
      <c r="G12" s="489" t="s">
        <v>33</v>
      </c>
      <c r="H12" s="487" t="s">
        <v>20</v>
      </c>
      <c r="I12" s="284" t="s">
        <v>43</v>
      </c>
      <c r="J12" s="489" t="s">
        <v>44</v>
      </c>
    </row>
    <row r="13" spans="1:10" s="76" customFormat="1" ht="25.5" customHeight="1" x14ac:dyDescent="0.25">
      <c r="A13" s="673"/>
      <c r="B13" s="698"/>
      <c r="C13" s="53" t="s">
        <v>16</v>
      </c>
      <c r="D13" s="205"/>
      <c r="E13" s="489" t="s">
        <v>41</v>
      </c>
      <c r="F13" s="689"/>
      <c r="G13" s="489" t="s">
        <v>19</v>
      </c>
      <c r="H13" s="487" t="s">
        <v>20</v>
      </c>
      <c r="I13" s="181" t="s">
        <v>21</v>
      </c>
      <c r="J13" s="489"/>
    </row>
    <row r="14" spans="1:10" s="76" customFormat="1" ht="57" customHeight="1" x14ac:dyDescent="0.25">
      <c r="A14" s="672">
        <v>4</v>
      </c>
      <c r="B14" s="698"/>
      <c r="C14" s="53" t="s">
        <v>16</v>
      </c>
      <c r="D14" s="207"/>
      <c r="E14" s="489" t="s">
        <v>45</v>
      </c>
      <c r="F14" s="489" t="s">
        <v>46</v>
      </c>
      <c r="G14" s="490" t="s">
        <v>33</v>
      </c>
      <c r="H14" s="487" t="s">
        <v>20</v>
      </c>
      <c r="I14" s="489" t="s">
        <v>47</v>
      </c>
      <c r="J14" s="490"/>
    </row>
    <row r="15" spans="1:10" s="76" customFormat="1" ht="42" customHeight="1" x14ac:dyDescent="0.25">
      <c r="A15" s="673"/>
      <c r="B15" s="698"/>
      <c r="C15" s="53" t="s">
        <v>16</v>
      </c>
      <c r="D15" s="207"/>
      <c r="E15" s="489" t="s">
        <v>45</v>
      </c>
      <c r="F15" s="489" t="s">
        <v>46</v>
      </c>
      <c r="G15" s="490" t="s">
        <v>19</v>
      </c>
      <c r="H15" s="487" t="s">
        <v>20</v>
      </c>
      <c r="I15" s="489" t="s">
        <v>48</v>
      </c>
      <c r="J15" s="490"/>
    </row>
    <row r="16" spans="1:10" s="76" customFormat="1" ht="42" customHeight="1" x14ac:dyDescent="0.25">
      <c r="A16" s="672">
        <v>5</v>
      </c>
      <c r="B16" s="698"/>
      <c r="C16" s="53" t="s">
        <v>16</v>
      </c>
      <c r="D16" s="205"/>
      <c r="E16" s="489" t="s">
        <v>41</v>
      </c>
      <c r="F16" s="662" t="s">
        <v>49</v>
      </c>
      <c r="G16" s="489" t="s">
        <v>33</v>
      </c>
      <c r="H16" s="487" t="s">
        <v>23</v>
      </c>
      <c r="I16" s="284" t="s">
        <v>50</v>
      </c>
      <c r="J16" s="489" t="s">
        <v>51</v>
      </c>
    </row>
    <row r="17" spans="1:10" s="76" customFormat="1" ht="42" customHeight="1" x14ac:dyDescent="0.25">
      <c r="A17" s="673"/>
      <c r="B17" s="698"/>
      <c r="C17" s="53" t="s">
        <v>16</v>
      </c>
      <c r="D17" s="205"/>
      <c r="E17" s="489" t="s">
        <v>41</v>
      </c>
      <c r="F17" s="663"/>
      <c r="G17" s="489" t="s">
        <v>19</v>
      </c>
      <c r="H17" s="487" t="s">
        <v>23</v>
      </c>
      <c r="I17" s="181" t="s">
        <v>21</v>
      </c>
      <c r="J17" s="489" t="s">
        <v>52</v>
      </c>
    </row>
    <row r="18" spans="1:10" s="76" customFormat="1" ht="42" customHeight="1" x14ac:dyDescent="0.25">
      <c r="A18" s="672">
        <v>6</v>
      </c>
      <c r="B18" s="698"/>
      <c r="C18" s="53" t="s">
        <v>16</v>
      </c>
      <c r="D18" s="205"/>
      <c r="E18" s="489" t="s">
        <v>45</v>
      </c>
      <c r="F18" s="662" t="s">
        <v>53</v>
      </c>
      <c r="G18" s="489" t="s">
        <v>33</v>
      </c>
      <c r="H18" s="487" t="s">
        <v>54</v>
      </c>
      <c r="I18" s="284" t="s">
        <v>55</v>
      </c>
      <c r="J18" s="489" t="s">
        <v>56</v>
      </c>
    </row>
    <row r="19" spans="1:10" s="76" customFormat="1" ht="42" customHeight="1" x14ac:dyDescent="0.25">
      <c r="A19" s="673"/>
      <c r="B19" s="699"/>
      <c r="C19" s="53" t="s">
        <v>16</v>
      </c>
      <c r="D19" s="205"/>
      <c r="E19" s="489" t="s">
        <v>45</v>
      </c>
      <c r="F19" s="663"/>
      <c r="G19" s="489" t="s">
        <v>19</v>
      </c>
      <c r="H19" s="487" t="s">
        <v>23</v>
      </c>
      <c r="I19" s="181" t="s">
        <v>21</v>
      </c>
      <c r="J19" s="489" t="s">
        <v>57</v>
      </c>
    </row>
    <row r="20" spans="1:10" ht="22.5" customHeight="1" x14ac:dyDescent="0.2">
      <c r="A20" s="653">
        <v>7</v>
      </c>
      <c r="B20" s="685" t="s">
        <v>58</v>
      </c>
      <c r="C20" s="53" t="s">
        <v>16</v>
      </c>
      <c r="D20" s="205"/>
      <c r="E20" s="489" t="s">
        <v>59</v>
      </c>
      <c r="F20" s="662" t="s">
        <v>60</v>
      </c>
      <c r="G20" s="489" t="s">
        <v>61</v>
      </c>
      <c r="H20" s="488" t="s">
        <v>23</v>
      </c>
      <c r="I20" s="181" t="s">
        <v>21</v>
      </c>
      <c r="J20" s="489" t="s">
        <v>62</v>
      </c>
    </row>
    <row r="21" spans="1:10" ht="41.25" customHeight="1" x14ac:dyDescent="0.2">
      <c r="A21" s="655"/>
      <c r="B21" s="686"/>
      <c r="C21" s="53" t="s">
        <v>16</v>
      </c>
      <c r="D21" s="205"/>
      <c r="E21" s="489" t="s">
        <v>63</v>
      </c>
      <c r="F21" s="663"/>
      <c r="G21" s="489" t="s">
        <v>64</v>
      </c>
      <c r="H21" s="487" t="s">
        <v>23</v>
      </c>
      <c r="I21" s="228" t="s">
        <v>65</v>
      </c>
      <c r="J21" s="489" t="s">
        <v>66</v>
      </c>
    </row>
    <row r="22" spans="1:10" ht="27.6" customHeight="1" x14ac:dyDescent="0.2">
      <c r="A22" s="653">
        <v>8</v>
      </c>
      <c r="B22" s="686"/>
      <c r="C22" s="53" t="s">
        <v>16</v>
      </c>
      <c r="D22" s="205"/>
      <c r="E22" s="489" t="s">
        <v>67</v>
      </c>
      <c r="F22" s="688" t="s">
        <v>68</v>
      </c>
      <c r="G22" s="489" t="s">
        <v>61</v>
      </c>
      <c r="H22" s="487" t="s">
        <v>23</v>
      </c>
      <c r="I22" s="181" t="s">
        <v>21</v>
      </c>
      <c r="J22" s="489"/>
    </row>
    <row r="23" spans="1:10" ht="38.25" x14ac:dyDescent="0.2">
      <c r="A23" s="655"/>
      <c r="B23" s="686"/>
      <c r="C23" s="53" t="s">
        <v>16</v>
      </c>
      <c r="D23" s="205"/>
      <c r="E23" s="489" t="s">
        <v>67</v>
      </c>
      <c r="F23" s="689"/>
      <c r="G23" s="489" t="s">
        <v>64</v>
      </c>
      <c r="H23" s="487" t="s">
        <v>23</v>
      </c>
      <c r="I23" s="181" t="s">
        <v>69</v>
      </c>
      <c r="J23" s="489"/>
    </row>
    <row r="24" spans="1:10" ht="20.25" customHeight="1" x14ac:dyDescent="0.2">
      <c r="A24" s="653">
        <v>9</v>
      </c>
      <c r="B24" s="686"/>
      <c r="C24" s="53" t="s">
        <v>16</v>
      </c>
      <c r="D24" s="205"/>
      <c r="E24" s="489" t="s">
        <v>70</v>
      </c>
      <c r="F24" s="662" t="s">
        <v>71</v>
      </c>
      <c r="G24" s="489" t="s">
        <v>61</v>
      </c>
      <c r="H24" s="487" t="s">
        <v>23</v>
      </c>
      <c r="I24" s="181" t="s">
        <v>21</v>
      </c>
      <c r="J24" s="489"/>
    </row>
    <row r="25" spans="1:10" ht="63.75" x14ac:dyDescent="0.2">
      <c r="A25" s="655"/>
      <c r="B25" s="687"/>
      <c r="C25" s="53" t="s">
        <v>16</v>
      </c>
      <c r="D25" s="205"/>
      <c r="E25" s="489" t="s">
        <v>70</v>
      </c>
      <c r="F25" s="663"/>
      <c r="G25" s="489" t="s">
        <v>64</v>
      </c>
      <c r="H25" s="487" t="s">
        <v>23</v>
      </c>
      <c r="I25" s="489" t="s">
        <v>72</v>
      </c>
      <c r="J25" s="489"/>
    </row>
    <row r="26" spans="1:10" s="76" customFormat="1" ht="24.95" customHeight="1" x14ac:dyDescent="0.25">
      <c r="A26" s="177"/>
      <c r="B26" s="292" t="s">
        <v>73</v>
      </c>
      <c r="C26" s="212"/>
      <c r="D26" s="204"/>
      <c r="E26" s="178"/>
      <c r="F26" s="177"/>
      <c r="G26" s="177"/>
      <c r="H26" s="268"/>
      <c r="I26" s="177"/>
      <c r="J26" s="80"/>
    </row>
    <row r="27" spans="1:10" s="75" customFormat="1" ht="104.25" customHeight="1" x14ac:dyDescent="0.25">
      <c r="A27" s="672">
        <v>10</v>
      </c>
      <c r="B27" s="674" t="s">
        <v>74</v>
      </c>
      <c r="C27" s="213" t="s">
        <v>16</v>
      </c>
      <c r="D27" s="205" t="s">
        <v>75</v>
      </c>
      <c r="E27" s="195" t="s">
        <v>76</v>
      </c>
      <c r="F27" s="688" t="s">
        <v>77</v>
      </c>
      <c r="G27" s="489" t="s">
        <v>61</v>
      </c>
      <c r="H27" s="487" t="s">
        <v>20</v>
      </c>
      <c r="I27" s="197" t="s">
        <v>78</v>
      </c>
      <c r="J27" s="73" t="s">
        <v>79</v>
      </c>
    </row>
    <row r="28" spans="1:10" s="75" customFormat="1" ht="35.25" customHeight="1" x14ac:dyDescent="0.25">
      <c r="A28" s="683"/>
      <c r="B28" s="676"/>
      <c r="C28" s="213" t="s">
        <v>16</v>
      </c>
      <c r="D28" s="205" t="s">
        <v>75</v>
      </c>
      <c r="E28" s="195" t="s">
        <v>76</v>
      </c>
      <c r="F28" s="689"/>
      <c r="G28" s="489" t="s">
        <v>19</v>
      </c>
      <c r="H28" s="487" t="s">
        <v>20</v>
      </c>
      <c r="I28" s="181" t="s">
        <v>21</v>
      </c>
      <c r="J28" s="73"/>
    </row>
    <row r="29" spans="1:10" s="75" customFormat="1" ht="108" customHeight="1" x14ac:dyDescent="0.25">
      <c r="A29" s="683"/>
      <c r="B29" s="674" t="s">
        <v>74</v>
      </c>
      <c r="C29" s="213" t="s">
        <v>26</v>
      </c>
      <c r="D29" s="205" t="s">
        <v>75</v>
      </c>
      <c r="E29" s="195" t="s">
        <v>76</v>
      </c>
      <c r="F29" s="688" t="s">
        <v>80</v>
      </c>
      <c r="G29" s="489" t="s">
        <v>61</v>
      </c>
      <c r="H29" s="487" t="s">
        <v>20</v>
      </c>
      <c r="I29" s="197" t="s">
        <v>81</v>
      </c>
      <c r="J29" s="73"/>
    </row>
    <row r="30" spans="1:10" s="75" customFormat="1" ht="38.25" customHeight="1" x14ac:dyDescent="0.25">
      <c r="A30" s="673"/>
      <c r="B30" s="676"/>
      <c r="C30" s="213" t="s">
        <v>26</v>
      </c>
      <c r="D30" s="205" t="s">
        <v>75</v>
      </c>
      <c r="E30" s="195" t="s">
        <v>76</v>
      </c>
      <c r="F30" s="689"/>
      <c r="G30" s="489" t="s">
        <v>19</v>
      </c>
      <c r="H30" s="487" t="s">
        <v>23</v>
      </c>
      <c r="I30" s="229" t="s">
        <v>21</v>
      </c>
      <c r="J30" s="73"/>
    </row>
    <row r="31" spans="1:10" s="75" customFormat="1" ht="104.25" customHeight="1" x14ac:dyDescent="0.25">
      <c r="A31" s="672">
        <v>11</v>
      </c>
      <c r="B31" s="674" t="s">
        <v>74</v>
      </c>
      <c r="C31" s="213" t="s">
        <v>16</v>
      </c>
      <c r="D31" s="205" t="s">
        <v>75</v>
      </c>
      <c r="E31" s="195" t="s">
        <v>76</v>
      </c>
      <c r="F31" s="688" t="s">
        <v>82</v>
      </c>
      <c r="G31" s="489" t="s">
        <v>61</v>
      </c>
      <c r="H31" s="487" t="s">
        <v>20</v>
      </c>
      <c r="I31" s="197" t="s">
        <v>83</v>
      </c>
      <c r="J31" s="73" t="s">
        <v>79</v>
      </c>
    </row>
    <row r="32" spans="1:10" s="75" customFormat="1" ht="35.25" customHeight="1" x14ac:dyDescent="0.25">
      <c r="A32" s="683"/>
      <c r="B32" s="676"/>
      <c r="C32" s="213" t="s">
        <v>16</v>
      </c>
      <c r="D32" s="205" t="s">
        <v>75</v>
      </c>
      <c r="E32" s="195" t="s">
        <v>76</v>
      </c>
      <c r="F32" s="689"/>
      <c r="G32" s="489" t="s">
        <v>19</v>
      </c>
      <c r="H32" s="487" t="s">
        <v>20</v>
      </c>
      <c r="I32" s="181" t="s">
        <v>21</v>
      </c>
      <c r="J32" s="73"/>
    </row>
    <row r="33" spans="1:10" s="75" customFormat="1" ht="108" customHeight="1" x14ac:dyDescent="0.25">
      <c r="A33" s="683"/>
      <c r="B33" s="674" t="s">
        <v>74</v>
      </c>
      <c r="C33" s="213" t="s">
        <v>26</v>
      </c>
      <c r="D33" s="205" t="s">
        <v>75</v>
      </c>
      <c r="E33" s="195" t="s">
        <v>76</v>
      </c>
      <c r="F33" s="688" t="s">
        <v>84</v>
      </c>
      <c r="G33" s="489" t="s">
        <v>61</v>
      </c>
      <c r="H33" s="487" t="s">
        <v>20</v>
      </c>
      <c r="I33" s="197" t="s">
        <v>85</v>
      </c>
      <c r="J33" s="73"/>
    </row>
    <row r="34" spans="1:10" s="75" customFormat="1" ht="38.25" customHeight="1" x14ac:dyDescent="0.25">
      <c r="A34" s="673"/>
      <c r="B34" s="676"/>
      <c r="C34" s="213" t="s">
        <v>26</v>
      </c>
      <c r="D34" s="205" t="s">
        <v>75</v>
      </c>
      <c r="E34" s="195" t="s">
        <v>76</v>
      </c>
      <c r="F34" s="689"/>
      <c r="G34" s="489" t="s">
        <v>19</v>
      </c>
      <c r="H34" s="487" t="s">
        <v>23</v>
      </c>
      <c r="I34" s="229" t="s">
        <v>21</v>
      </c>
      <c r="J34" s="73"/>
    </row>
    <row r="35" spans="1:10" s="75" customFormat="1" ht="45" customHeight="1" x14ac:dyDescent="0.25">
      <c r="A35" s="672">
        <v>12</v>
      </c>
      <c r="B35" s="674" t="s">
        <v>74</v>
      </c>
      <c r="C35" s="213" t="s">
        <v>16</v>
      </c>
      <c r="D35" s="205" t="s">
        <v>75</v>
      </c>
      <c r="E35" s="195" t="s">
        <v>86</v>
      </c>
      <c r="F35" s="662" t="s">
        <v>87</v>
      </c>
      <c r="G35" s="489" t="s">
        <v>61</v>
      </c>
      <c r="H35" s="487" t="s">
        <v>20</v>
      </c>
      <c r="I35" s="229" t="s">
        <v>21</v>
      </c>
      <c r="J35" s="183"/>
    </row>
    <row r="36" spans="1:10" s="75" customFormat="1" ht="77.25" customHeight="1" x14ac:dyDescent="0.25">
      <c r="A36" s="673"/>
      <c r="B36" s="676"/>
      <c r="C36" s="213" t="s">
        <v>16</v>
      </c>
      <c r="D36" s="205" t="s">
        <v>75</v>
      </c>
      <c r="E36" s="195" t="s">
        <v>86</v>
      </c>
      <c r="F36" s="663"/>
      <c r="G36" s="489" t="s">
        <v>39</v>
      </c>
      <c r="H36" s="487" t="s">
        <v>20</v>
      </c>
      <c r="I36" s="198" t="s">
        <v>88</v>
      </c>
      <c r="J36" s="183"/>
    </row>
    <row r="37" spans="1:10" s="75" customFormat="1" ht="72" customHeight="1" x14ac:dyDescent="0.25">
      <c r="A37" s="672">
        <v>13</v>
      </c>
      <c r="B37" s="291"/>
      <c r="C37" s="213" t="s">
        <v>16</v>
      </c>
      <c r="D37" s="205" t="s">
        <v>75</v>
      </c>
      <c r="E37" s="195" t="s">
        <v>89</v>
      </c>
      <c r="F37" s="662" t="s">
        <v>90</v>
      </c>
      <c r="G37" s="489" t="s">
        <v>33</v>
      </c>
      <c r="H37" s="487" t="s">
        <v>20</v>
      </c>
      <c r="I37" s="229" t="s">
        <v>21</v>
      </c>
      <c r="J37" s="183" t="s">
        <v>91</v>
      </c>
    </row>
    <row r="38" spans="1:10" s="75" customFormat="1" ht="103.5" customHeight="1" x14ac:dyDescent="0.25">
      <c r="A38" s="683"/>
      <c r="B38" s="291"/>
      <c r="C38" s="213" t="s">
        <v>16</v>
      </c>
      <c r="D38" s="205" t="s">
        <v>75</v>
      </c>
      <c r="E38" s="195" t="s">
        <v>89</v>
      </c>
      <c r="F38" s="663"/>
      <c r="G38" s="489" t="s">
        <v>19</v>
      </c>
      <c r="H38" s="487" t="s">
        <v>20</v>
      </c>
      <c r="I38" s="285" t="s">
        <v>92</v>
      </c>
      <c r="J38" s="180" t="s">
        <v>93</v>
      </c>
    </row>
    <row r="39" spans="1:10" s="75" customFormat="1" ht="32.25" customHeight="1" x14ac:dyDescent="0.25">
      <c r="A39" s="683"/>
      <c r="B39" s="291"/>
      <c r="C39" s="213" t="s">
        <v>26</v>
      </c>
      <c r="D39" s="205" t="s">
        <v>75</v>
      </c>
      <c r="E39" s="195" t="s">
        <v>89</v>
      </c>
      <c r="F39" s="662" t="s">
        <v>94</v>
      </c>
      <c r="G39" s="489" t="s">
        <v>61</v>
      </c>
      <c r="H39" s="487" t="s">
        <v>20</v>
      </c>
      <c r="I39" s="229" t="s">
        <v>21</v>
      </c>
      <c r="J39" s="183"/>
    </row>
    <row r="40" spans="1:10" s="75" customFormat="1" ht="87.75" customHeight="1" x14ac:dyDescent="0.25">
      <c r="A40" s="673"/>
      <c r="B40" s="291"/>
      <c r="C40" s="213" t="s">
        <v>26</v>
      </c>
      <c r="D40" s="205" t="s">
        <v>75</v>
      </c>
      <c r="E40" s="195" t="s">
        <v>89</v>
      </c>
      <c r="F40" s="663"/>
      <c r="G40" s="489" t="s">
        <v>95</v>
      </c>
      <c r="H40" s="487" t="s">
        <v>20</v>
      </c>
      <c r="I40" s="197" t="s">
        <v>96</v>
      </c>
      <c r="J40" s="383"/>
    </row>
    <row r="41" spans="1:10" s="76" customFormat="1" ht="42" customHeight="1" x14ac:dyDescent="0.25">
      <c r="A41" s="653">
        <v>14</v>
      </c>
      <c r="B41" s="674" t="s">
        <v>97</v>
      </c>
      <c r="C41" s="214" t="s">
        <v>23</v>
      </c>
      <c r="D41" s="206"/>
      <c r="E41" s="76" t="s">
        <v>98</v>
      </c>
      <c r="F41" s="653" t="s">
        <v>99</v>
      </c>
      <c r="G41" s="76" t="s">
        <v>61</v>
      </c>
      <c r="H41" s="491" t="s">
        <v>23</v>
      </c>
      <c r="I41" s="200" t="s">
        <v>100</v>
      </c>
      <c r="J41" s="384"/>
    </row>
    <row r="42" spans="1:10" s="76" customFormat="1" ht="41.25" customHeight="1" x14ac:dyDescent="0.25">
      <c r="A42" s="655"/>
      <c r="B42" s="675"/>
      <c r="C42" s="214" t="s">
        <v>23</v>
      </c>
      <c r="D42" s="206"/>
      <c r="E42" s="76" t="s">
        <v>98</v>
      </c>
      <c r="F42" s="655"/>
      <c r="G42" s="76" t="s">
        <v>39</v>
      </c>
      <c r="H42" s="491" t="s">
        <v>23</v>
      </c>
      <c r="I42" s="200" t="s">
        <v>101</v>
      </c>
      <c r="J42" s="384"/>
    </row>
    <row r="43" spans="1:10" s="76" customFormat="1" ht="45.75" customHeight="1" x14ac:dyDescent="0.25">
      <c r="A43" s="653">
        <v>15</v>
      </c>
      <c r="B43" s="675"/>
      <c r="C43" s="62" t="s">
        <v>23</v>
      </c>
      <c r="D43" s="206"/>
      <c r="E43" s="485" t="s">
        <v>102</v>
      </c>
      <c r="F43" s="653" t="s">
        <v>103</v>
      </c>
      <c r="G43" s="76" t="s">
        <v>61</v>
      </c>
      <c r="H43" s="491" t="s">
        <v>23</v>
      </c>
      <c r="I43" s="200" t="s">
        <v>104</v>
      </c>
      <c r="J43" s="384"/>
    </row>
    <row r="44" spans="1:10" s="76" customFormat="1" ht="42.75" customHeight="1" x14ac:dyDescent="0.25">
      <c r="A44" s="655"/>
      <c r="B44" s="675"/>
      <c r="C44" s="62" t="s">
        <v>23</v>
      </c>
      <c r="D44" s="206"/>
      <c r="E44" s="485" t="s">
        <v>102</v>
      </c>
      <c r="F44" s="655"/>
      <c r="G44" s="76" t="s">
        <v>39</v>
      </c>
      <c r="H44" s="491" t="s">
        <v>23</v>
      </c>
      <c r="I44" s="256" t="s">
        <v>21</v>
      </c>
      <c r="J44" s="385"/>
    </row>
    <row r="45" spans="1:10" s="76" customFormat="1" ht="51" customHeight="1" x14ac:dyDescent="0.25">
      <c r="A45" s="653">
        <v>16</v>
      </c>
      <c r="B45" s="675"/>
      <c r="C45" s="62" t="s">
        <v>23</v>
      </c>
      <c r="D45" s="206"/>
      <c r="E45" s="485" t="s">
        <v>102</v>
      </c>
      <c r="F45" s="653" t="s">
        <v>105</v>
      </c>
      <c r="G45" s="76" t="s">
        <v>61</v>
      </c>
      <c r="H45" s="491" t="s">
        <v>23</v>
      </c>
      <c r="I45" s="185" t="s">
        <v>106</v>
      </c>
    </row>
    <row r="46" spans="1:10" s="76" customFormat="1" ht="34.5" customHeight="1" x14ac:dyDescent="0.25">
      <c r="A46" s="655"/>
      <c r="B46" s="675"/>
      <c r="C46" s="62" t="s">
        <v>23</v>
      </c>
      <c r="D46" s="206"/>
      <c r="E46" s="485" t="s">
        <v>102</v>
      </c>
      <c r="F46" s="655"/>
      <c r="G46" s="76" t="s">
        <v>39</v>
      </c>
      <c r="H46" s="491" t="s">
        <v>23</v>
      </c>
      <c r="I46" s="256" t="s">
        <v>21</v>
      </c>
    </row>
    <row r="47" spans="1:10" s="76" customFormat="1" ht="74.25" customHeight="1" x14ac:dyDescent="0.25">
      <c r="A47" s="653">
        <v>17</v>
      </c>
      <c r="B47" s="675"/>
      <c r="C47" s="62" t="s">
        <v>23</v>
      </c>
      <c r="D47" s="206"/>
      <c r="E47" s="485" t="s">
        <v>107</v>
      </c>
      <c r="F47" s="653" t="s">
        <v>108</v>
      </c>
      <c r="G47" s="76" t="s">
        <v>61</v>
      </c>
      <c r="H47" s="491" t="s">
        <v>23</v>
      </c>
      <c r="I47" s="185" t="s">
        <v>109</v>
      </c>
    </row>
    <row r="48" spans="1:10" s="76" customFormat="1" ht="44.25" customHeight="1" x14ac:dyDescent="0.25">
      <c r="A48" s="655"/>
      <c r="B48" s="676"/>
      <c r="C48" s="62" t="s">
        <v>110</v>
      </c>
      <c r="D48" s="206"/>
      <c r="E48" s="485" t="s">
        <v>107</v>
      </c>
      <c r="F48" s="655"/>
      <c r="G48" s="76" t="s">
        <v>39</v>
      </c>
      <c r="H48" s="491" t="s">
        <v>23</v>
      </c>
      <c r="I48" s="185" t="s">
        <v>111</v>
      </c>
    </row>
    <row r="49" spans="1:10" s="76" customFormat="1" ht="24.95" customHeight="1" x14ac:dyDescent="0.25">
      <c r="A49" s="177"/>
      <c r="B49" s="201" t="s">
        <v>112</v>
      </c>
      <c r="C49" s="212"/>
      <c r="D49" s="204"/>
      <c r="E49" s="178"/>
      <c r="F49" s="268"/>
      <c r="G49" s="177"/>
      <c r="H49" s="268"/>
      <c r="I49" s="177"/>
      <c r="J49" s="80"/>
    </row>
    <row r="50" spans="1:10" s="198" customFormat="1" ht="36.75" customHeight="1" x14ac:dyDescent="0.25">
      <c r="A50" s="662">
        <v>18</v>
      </c>
      <c r="B50" s="677" t="s">
        <v>113</v>
      </c>
      <c r="C50" s="215" t="s">
        <v>23</v>
      </c>
      <c r="D50" s="249"/>
      <c r="E50" s="197" t="s">
        <v>114</v>
      </c>
      <c r="F50" s="660" t="s">
        <v>115</v>
      </c>
      <c r="G50" s="197" t="s">
        <v>61</v>
      </c>
      <c r="H50" s="273" t="s">
        <v>23</v>
      </c>
      <c r="I50" s="197" t="s">
        <v>116</v>
      </c>
    </row>
    <row r="51" spans="1:10" s="198" customFormat="1" ht="56.25" customHeight="1" x14ac:dyDescent="0.25">
      <c r="A51" s="663"/>
      <c r="B51" s="678"/>
      <c r="C51" s="215" t="s">
        <v>23</v>
      </c>
      <c r="D51" s="249"/>
      <c r="E51" s="197" t="s">
        <v>117</v>
      </c>
      <c r="F51" s="661"/>
      <c r="G51" s="197" t="s">
        <v>39</v>
      </c>
      <c r="H51" s="273" t="s">
        <v>23</v>
      </c>
      <c r="I51" s="197" t="s">
        <v>118</v>
      </c>
    </row>
    <row r="52" spans="1:10" s="180" customFormat="1" ht="72.75" customHeight="1" x14ac:dyDescent="0.25">
      <c r="A52" s="662">
        <v>19</v>
      </c>
      <c r="B52" s="697" t="s">
        <v>119</v>
      </c>
      <c r="C52" s="216" t="s">
        <v>23</v>
      </c>
      <c r="D52" s="207"/>
      <c r="E52" s="490" t="s">
        <v>120</v>
      </c>
      <c r="F52" s="662" t="s">
        <v>121</v>
      </c>
      <c r="G52" s="180" t="s">
        <v>33</v>
      </c>
      <c r="H52" s="487" t="s">
        <v>23</v>
      </c>
      <c r="I52" s="198" t="s">
        <v>122</v>
      </c>
    </row>
    <row r="53" spans="1:10" s="180" customFormat="1" ht="38.25" customHeight="1" x14ac:dyDescent="0.25">
      <c r="A53" s="663"/>
      <c r="B53" s="698"/>
      <c r="C53" s="216" t="s">
        <v>23</v>
      </c>
      <c r="D53" s="207"/>
      <c r="E53" s="490" t="s">
        <v>120</v>
      </c>
      <c r="F53" s="663"/>
      <c r="G53" s="180" t="s">
        <v>19</v>
      </c>
      <c r="H53" s="487" t="s">
        <v>23</v>
      </c>
      <c r="I53" s="180" t="s">
        <v>21</v>
      </c>
    </row>
    <row r="54" spans="1:10" s="180" customFormat="1" ht="25.5" customHeight="1" x14ac:dyDescent="0.2">
      <c r="A54" s="662">
        <v>20</v>
      </c>
      <c r="B54" s="698"/>
      <c r="C54" s="668" t="s">
        <v>26</v>
      </c>
      <c r="D54" s="670"/>
      <c r="E54" s="662" t="s">
        <v>120</v>
      </c>
      <c r="F54" s="702" t="s">
        <v>123</v>
      </c>
      <c r="G54" s="180" t="s">
        <v>61</v>
      </c>
      <c r="H54" s="487" t="s">
        <v>23</v>
      </c>
      <c r="I54" s="248" t="s">
        <v>21</v>
      </c>
      <c r="J54" s="487"/>
    </row>
    <row r="55" spans="1:10" s="180" customFormat="1" ht="31.5" customHeight="1" x14ac:dyDescent="0.25">
      <c r="A55" s="663"/>
      <c r="B55" s="698"/>
      <c r="C55" s="669"/>
      <c r="D55" s="671"/>
      <c r="E55" s="663"/>
      <c r="F55" s="703"/>
      <c r="G55" s="180" t="s">
        <v>39</v>
      </c>
      <c r="H55" s="487" t="s">
        <v>23</v>
      </c>
      <c r="I55" s="220" t="s">
        <v>124</v>
      </c>
      <c r="J55" s="487"/>
    </row>
    <row r="56" spans="1:10" s="180" customFormat="1" ht="51" customHeight="1" x14ac:dyDescent="0.25">
      <c r="A56" s="662">
        <v>21</v>
      </c>
      <c r="B56" s="698"/>
      <c r="C56" s="250" t="s">
        <v>26</v>
      </c>
      <c r="D56" s="207"/>
      <c r="E56" s="490" t="s">
        <v>125</v>
      </c>
      <c r="F56" s="662" t="s">
        <v>126</v>
      </c>
      <c r="G56" s="180" t="s">
        <v>61</v>
      </c>
      <c r="H56" s="487" t="s">
        <v>23</v>
      </c>
      <c r="I56" s="256" t="s">
        <v>21</v>
      </c>
      <c r="J56" s="198"/>
    </row>
    <row r="57" spans="1:10" s="180" customFormat="1" ht="86.25" customHeight="1" x14ac:dyDescent="0.25">
      <c r="A57" s="663"/>
      <c r="B57" s="698"/>
      <c r="C57" s="250" t="s">
        <v>26</v>
      </c>
      <c r="D57" s="207"/>
      <c r="E57" s="490" t="s">
        <v>127</v>
      </c>
      <c r="F57" s="663"/>
      <c r="G57" s="180" t="s">
        <v>95</v>
      </c>
      <c r="H57" s="274" t="s">
        <v>23</v>
      </c>
      <c r="I57" s="186" t="s">
        <v>128</v>
      </c>
      <c r="J57" s="198"/>
    </row>
    <row r="58" spans="1:10" s="180" customFormat="1" ht="24" customHeight="1" x14ac:dyDescent="0.25">
      <c r="A58" s="662">
        <v>22</v>
      </c>
      <c r="B58" s="698"/>
      <c r="C58" s="216" t="s">
        <v>16</v>
      </c>
      <c r="D58" s="207"/>
      <c r="E58" s="490" t="s">
        <v>129</v>
      </c>
      <c r="F58" s="662" t="s">
        <v>130</v>
      </c>
      <c r="G58" s="180" t="s">
        <v>39</v>
      </c>
      <c r="H58" s="487" t="s">
        <v>23</v>
      </c>
      <c r="I58" s="180" t="s">
        <v>131</v>
      </c>
    </row>
    <row r="59" spans="1:10" s="180" customFormat="1" ht="46.5" customHeight="1" x14ac:dyDescent="0.25">
      <c r="A59" s="682"/>
      <c r="B59" s="698"/>
      <c r="C59" s="216" t="s">
        <v>16</v>
      </c>
      <c r="D59" s="207"/>
      <c r="E59" s="490" t="s">
        <v>129</v>
      </c>
      <c r="F59" s="663"/>
      <c r="G59" s="180" t="s">
        <v>61</v>
      </c>
      <c r="H59" s="487" t="s">
        <v>23</v>
      </c>
      <c r="I59" s="180" t="s">
        <v>132</v>
      </c>
    </row>
    <row r="60" spans="1:10" s="180" customFormat="1" ht="47.25" customHeight="1" x14ac:dyDescent="0.25">
      <c r="A60" s="682"/>
      <c r="B60" s="698"/>
      <c r="C60" s="216" t="s">
        <v>26</v>
      </c>
      <c r="D60" s="207"/>
      <c r="E60" s="490" t="s">
        <v>129</v>
      </c>
      <c r="F60" s="660" t="s">
        <v>133</v>
      </c>
      <c r="G60" s="197" t="s">
        <v>61</v>
      </c>
      <c r="H60" s="286" t="s">
        <v>134</v>
      </c>
      <c r="I60" s="197" t="s">
        <v>135</v>
      </c>
      <c r="J60" s="180" t="s">
        <v>136</v>
      </c>
    </row>
    <row r="61" spans="1:10" s="180" customFormat="1" ht="25.5" customHeight="1" x14ac:dyDescent="0.25">
      <c r="A61" s="682"/>
      <c r="B61" s="698"/>
      <c r="C61" s="216" t="s">
        <v>26</v>
      </c>
      <c r="D61" s="207"/>
      <c r="E61" s="490" t="s">
        <v>129</v>
      </c>
      <c r="F61" s="664"/>
      <c r="G61" s="197" t="s">
        <v>61</v>
      </c>
      <c r="H61" s="273" t="s">
        <v>137</v>
      </c>
      <c r="I61" s="256" t="s">
        <v>21</v>
      </c>
    </row>
    <row r="62" spans="1:10" s="180" customFormat="1" ht="81.75" customHeight="1" x14ac:dyDescent="0.25">
      <c r="A62" s="663"/>
      <c r="B62" s="698"/>
      <c r="C62" s="216" t="s">
        <v>26</v>
      </c>
      <c r="D62" s="207"/>
      <c r="E62" s="490" t="s">
        <v>129</v>
      </c>
      <c r="F62" s="661"/>
      <c r="G62" s="197" t="s">
        <v>39</v>
      </c>
      <c r="H62" s="273" t="s">
        <v>23</v>
      </c>
      <c r="I62" s="197" t="s">
        <v>138</v>
      </c>
      <c r="J62" s="197" t="s">
        <v>139</v>
      </c>
    </row>
    <row r="63" spans="1:10" s="180" customFormat="1" ht="49.5" customHeight="1" x14ac:dyDescent="0.25">
      <c r="A63" s="662">
        <v>23</v>
      </c>
      <c r="B63" s="698"/>
      <c r="C63" s="216" t="s">
        <v>16</v>
      </c>
      <c r="D63" s="207"/>
      <c r="E63" s="490" t="s">
        <v>140</v>
      </c>
      <c r="F63" s="717" t="s">
        <v>141</v>
      </c>
      <c r="G63" s="180" t="s">
        <v>61</v>
      </c>
      <c r="H63" s="487" t="s">
        <v>142</v>
      </c>
      <c r="I63" s="180" t="s">
        <v>143</v>
      </c>
      <c r="J63" s="180" t="s">
        <v>136</v>
      </c>
    </row>
    <row r="64" spans="1:10" s="180" customFormat="1" ht="39.75" customHeight="1" x14ac:dyDescent="0.25">
      <c r="A64" s="682"/>
      <c r="B64" s="698"/>
      <c r="C64" s="216" t="s">
        <v>16</v>
      </c>
      <c r="D64" s="207"/>
      <c r="E64" s="490" t="s">
        <v>140</v>
      </c>
      <c r="F64" s="718"/>
      <c r="G64" s="180" t="s">
        <v>39</v>
      </c>
      <c r="H64" s="487" t="s">
        <v>137</v>
      </c>
      <c r="I64" s="180" t="s">
        <v>144</v>
      </c>
    </row>
    <row r="65" spans="1:10" s="180" customFormat="1" ht="55.15" customHeight="1" x14ac:dyDescent="0.25">
      <c r="A65" s="682"/>
      <c r="B65" s="698"/>
      <c r="C65" s="216" t="s">
        <v>16</v>
      </c>
      <c r="D65" s="207"/>
      <c r="E65" s="490" t="s">
        <v>140</v>
      </c>
      <c r="F65" s="718"/>
      <c r="G65" s="180" t="s">
        <v>61</v>
      </c>
      <c r="H65" s="286" t="s">
        <v>134</v>
      </c>
      <c r="I65" s="197" t="s">
        <v>145</v>
      </c>
    </row>
    <row r="66" spans="1:10" s="180" customFormat="1" ht="96.75" customHeight="1" x14ac:dyDescent="0.25">
      <c r="A66" s="682"/>
      <c r="B66" s="698"/>
      <c r="C66" s="216" t="s">
        <v>16</v>
      </c>
      <c r="D66" s="207"/>
      <c r="E66" s="490" t="s">
        <v>140</v>
      </c>
      <c r="F66" s="719"/>
      <c r="G66" s="180" t="s">
        <v>95</v>
      </c>
      <c r="H66" s="286" t="s">
        <v>134</v>
      </c>
      <c r="I66" s="180" t="s">
        <v>146</v>
      </c>
    </row>
    <row r="67" spans="1:10" s="180" customFormat="1" ht="49.5" customHeight="1" x14ac:dyDescent="0.25">
      <c r="A67" s="682"/>
      <c r="B67" s="698"/>
      <c r="C67" s="216" t="s">
        <v>26</v>
      </c>
      <c r="D67" s="287" t="s">
        <v>147</v>
      </c>
      <c r="E67" s="490" t="s">
        <v>140</v>
      </c>
      <c r="F67" s="660" t="s">
        <v>148</v>
      </c>
      <c r="G67" s="180" t="s">
        <v>61</v>
      </c>
      <c r="H67" s="487" t="s">
        <v>23</v>
      </c>
      <c r="I67" s="180" t="s">
        <v>149</v>
      </c>
      <c r="J67" s="180" t="s">
        <v>150</v>
      </c>
    </row>
    <row r="68" spans="1:10" s="180" customFormat="1" ht="87.75" customHeight="1" x14ac:dyDescent="0.25">
      <c r="A68" s="682"/>
      <c r="B68" s="698"/>
      <c r="C68" s="216" t="s">
        <v>26</v>
      </c>
      <c r="D68" s="287" t="s">
        <v>147</v>
      </c>
      <c r="E68" s="490" t="s">
        <v>140</v>
      </c>
      <c r="F68" s="664"/>
      <c r="G68" s="180" t="s">
        <v>95</v>
      </c>
      <c r="H68" s="487" t="s">
        <v>137</v>
      </c>
      <c r="I68" s="197" t="s">
        <v>151</v>
      </c>
    </row>
    <row r="69" spans="1:10" s="180" customFormat="1" ht="105.75" customHeight="1" x14ac:dyDescent="0.25">
      <c r="A69" s="663"/>
      <c r="B69" s="698"/>
      <c r="C69" s="216" t="s">
        <v>26</v>
      </c>
      <c r="D69" s="287" t="s">
        <v>147</v>
      </c>
      <c r="E69" s="490" t="s">
        <v>140</v>
      </c>
      <c r="F69" s="661"/>
      <c r="G69" s="180" t="s">
        <v>95</v>
      </c>
      <c r="H69" s="286" t="s">
        <v>134</v>
      </c>
      <c r="I69" s="197" t="s">
        <v>152</v>
      </c>
    </row>
    <row r="70" spans="1:10" s="180" customFormat="1" ht="53.25" customHeight="1" x14ac:dyDescent="0.25">
      <c r="A70" s="662">
        <v>24</v>
      </c>
      <c r="B70" s="698"/>
      <c r="C70" s="216" t="s">
        <v>16</v>
      </c>
      <c r="D70" s="207"/>
      <c r="E70" s="490" t="s">
        <v>153</v>
      </c>
      <c r="F70" s="665" t="s">
        <v>154</v>
      </c>
      <c r="G70" s="180" t="s">
        <v>61</v>
      </c>
      <c r="H70" s="487" t="s">
        <v>23</v>
      </c>
      <c r="I70" s="197" t="s">
        <v>155</v>
      </c>
      <c r="J70" s="180" t="s">
        <v>156</v>
      </c>
    </row>
    <row r="71" spans="1:10" s="180" customFormat="1" ht="46.5" customHeight="1" x14ac:dyDescent="0.25">
      <c r="A71" s="682"/>
      <c r="B71" s="698"/>
      <c r="C71" s="216" t="s">
        <v>16</v>
      </c>
      <c r="D71" s="207"/>
      <c r="E71" s="490" t="s">
        <v>153</v>
      </c>
      <c r="F71" s="666"/>
      <c r="G71" s="180" t="s">
        <v>39</v>
      </c>
      <c r="H71" s="487" t="s">
        <v>137</v>
      </c>
      <c r="I71" s="256" t="s">
        <v>21</v>
      </c>
    </row>
    <row r="72" spans="1:10" s="180" customFormat="1" ht="46.5" customHeight="1" x14ac:dyDescent="0.25">
      <c r="A72" s="682"/>
      <c r="B72" s="698"/>
      <c r="C72" s="216" t="s">
        <v>16</v>
      </c>
      <c r="D72" s="207"/>
      <c r="E72" s="490" t="s">
        <v>157</v>
      </c>
      <c r="F72" s="667"/>
      <c r="G72" s="180" t="s">
        <v>39</v>
      </c>
      <c r="H72" s="286" t="s">
        <v>134</v>
      </c>
      <c r="I72" s="197" t="s">
        <v>158</v>
      </c>
    </row>
    <row r="73" spans="1:10" s="180" customFormat="1" ht="46.5" customHeight="1" x14ac:dyDescent="0.25">
      <c r="A73" s="682"/>
      <c r="B73" s="698"/>
      <c r="C73" s="216" t="s">
        <v>26</v>
      </c>
      <c r="D73" s="207" t="s">
        <v>159</v>
      </c>
      <c r="E73" s="490" t="s">
        <v>153</v>
      </c>
      <c r="F73" s="660" t="s">
        <v>160</v>
      </c>
      <c r="G73" s="180" t="s">
        <v>39</v>
      </c>
      <c r="H73" s="487" t="s">
        <v>137</v>
      </c>
      <c r="I73" s="197" t="s">
        <v>161</v>
      </c>
      <c r="J73" s="180" t="s">
        <v>162</v>
      </c>
    </row>
    <row r="74" spans="1:10" s="180" customFormat="1" ht="46.5" customHeight="1" x14ac:dyDescent="0.25">
      <c r="A74" s="682"/>
      <c r="B74" s="698"/>
      <c r="C74" s="216" t="s">
        <v>26</v>
      </c>
      <c r="D74" s="207" t="s">
        <v>159</v>
      </c>
      <c r="E74" s="490" t="s">
        <v>153</v>
      </c>
      <c r="F74" s="664"/>
      <c r="G74" s="180" t="s">
        <v>95</v>
      </c>
      <c r="H74" s="286" t="s">
        <v>134</v>
      </c>
      <c r="I74" s="197" t="s">
        <v>163</v>
      </c>
    </row>
    <row r="75" spans="1:10" s="180" customFormat="1" ht="46.5" customHeight="1" x14ac:dyDescent="0.25">
      <c r="A75" s="682"/>
      <c r="B75" s="698"/>
      <c r="C75" s="216" t="s">
        <v>26</v>
      </c>
      <c r="D75" s="207" t="s">
        <v>159</v>
      </c>
      <c r="E75" s="490" t="s">
        <v>153</v>
      </c>
      <c r="F75" s="664"/>
      <c r="G75" s="180" t="s">
        <v>61</v>
      </c>
      <c r="H75" s="286" t="s">
        <v>134</v>
      </c>
      <c r="I75" s="180" t="s">
        <v>164</v>
      </c>
    </row>
    <row r="76" spans="1:10" s="180" customFormat="1" ht="38.25" customHeight="1" x14ac:dyDescent="0.25">
      <c r="A76" s="663"/>
      <c r="B76" s="698"/>
      <c r="C76" s="216" t="s">
        <v>26</v>
      </c>
      <c r="D76" s="207" t="s">
        <v>159</v>
      </c>
      <c r="E76" s="490" t="s">
        <v>157</v>
      </c>
      <c r="F76" s="661"/>
      <c r="G76" s="180" t="s">
        <v>61</v>
      </c>
      <c r="H76" s="487" t="s">
        <v>137</v>
      </c>
      <c r="I76" s="256" t="s">
        <v>21</v>
      </c>
    </row>
    <row r="77" spans="1:10" s="180" customFormat="1" ht="104.25" customHeight="1" x14ac:dyDescent="0.2">
      <c r="A77" s="662">
        <v>25</v>
      </c>
      <c r="B77" s="698"/>
      <c r="C77" s="216" t="s">
        <v>26</v>
      </c>
      <c r="D77" s="207"/>
      <c r="E77" s="490" t="s">
        <v>165</v>
      </c>
      <c r="F77" s="662" t="s">
        <v>166</v>
      </c>
      <c r="G77" s="180" t="s">
        <v>61</v>
      </c>
      <c r="H77" s="286" t="s">
        <v>134</v>
      </c>
      <c r="I77" s="253" t="s">
        <v>167</v>
      </c>
    </row>
    <row r="78" spans="1:10" s="180" customFormat="1" ht="43.5" customHeight="1" x14ac:dyDescent="0.25">
      <c r="A78" s="682"/>
      <c r="B78" s="698"/>
      <c r="C78" s="216" t="s">
        <v>26</v>
      </c>
      <c r="D78" s="207"/>
      <c r="E78" s="490" t="s">
        <v>165</v>
      </c>
      <c r="F78" s="682"/>
      <c r="G78" s="180" t="s">
        <v>61</v>
      </c>
      <c r="H78" s="487" t="s">
        <v>137</v>
      </c>
      <c r="I78" s="252" t="s">
        <v>168</v>
      </c>
    </row>
    <row r="79" spans="1:10" s="180" customFormat="1" ht="46.5" customHeight="1" x14ac:dyDescent="0.25">
      <c r="A79" s="682"/>
      <c r="B79" s="698"/>
      <c r="C79" s="216" t="s">
        <v>26</v>
      </c>
      <c r="D79" s="207"/>
      <c r="E79" s="490" t="s">
        <v>165</v>
      </c>
      <c r="F79" s="682"/>
      <c r="G79" s="180" t="s">
        <v>95</v>
      </c>
      <c r="H79" s="286" t="s">
        <v>134</v>
      </c>
      <c r="I79" s="316" t="s">
        <v>169</v>
      </c>
    </row>
    <row r="80" spans="1:10" s="180" customFormat="1" ht="46.5" customHeight="1" x14ac:dyDescent="0.25">
      <c r="A80" s="682"/>
      <c r="B80" s="698"/>
      <c r="C80" s="216" t="s">
        <v>26</v>
      </c>
      <c r="D80" s="207"/>
      <c r="E80" s="490" t="s">
        <v>165</v>
      </c>
      <c r="F80" s="663"/>
      <c r="G80" s="180" t="s">
        <v>95</v>
      </c>
      <c r="H80" s="487" t="s">
        <v>137</v>
      </c>
      <c r="I80" s="255" t="s">
        <v>170</v>
      </c>
    </row>
    <row r="81" spans="1:10" s="180" customFormat="1" ht="55.15" customHeight="1" x14ac:dyDescent="0.25">
      <c r="A81" s="682"/>
      <c r="B81" s="698"/>
      <c r="C81" s="216" t="s">
        <v>16</v>
      </c>
      <c r="D81" s="207"/>
      <c r="E81" s="490" t="s">
        <v>165</v>
      </c>
      <c r="F81" s="688" t="s">
        <v>171</v>
      </c>
      <c r="G81" s="180" t="s">
        <v>61</v>
      </c>
      <c r="H81" s="286" t="s">
        <v>134</v>
      </c>
      <c r="I81" s="315" t="s">
        <v>172</v>
      </c>
    </row>
    <row r="82" spans="1:10" s="180" customFormat="1" ht="46.5" customHeight="1" x14ac:dyDescent="0.25">
      <c r="A82" s="682"/>
      <c r="B82" s="698"/>
      <c r="C82" s="216" t="s">
        <v>16</v>
      </c>
      <c r="D82" s="207"/>
      <c r="E82" s="490" t="s">
        <v>165</v>
      </c>
      <c r="F82" s="716"/>
      <c r="G82" s="180" t="s">
        <v>61</v>
      </c>
      <c r="H82" s="487" t="s">
        <v>137</v>
      </c>
      <c r="I82" s="255" t="s">
        <v>172</v>
      </c>
    </row>
    <row r="83" spans="1:10" s="180" customFormat="1" ht="46.5" customHeight="1" x14ac:dyDescent="0.25">
      <c r="A83" s="682"/>
      <c r="B83" s="698"/>
      <c r="C83" s="216" t="s">
        <v>16</v>
      </c>
      <c r="D83" s="207"/>
      <c r="E83" s="490" t="s">
        <v>165</v>
      </c>
      <c r="F83" s="716"/>
      <c r="G83" s="180" t="s">
        <v>95</v>
      </c>
      <c r="H83" s="286" t="s">
        <v>134</v>
      </c>
      <c r="I83" s="257" t="s">
        <v>173</v>
      </c>
    </row>
    <row r="84" spans="1:10" s="180" customFormat="1" ht="36.75" customHeight="1" x14ac:dyDescent="0.25">
      <c r="A84" s="663"/>
      <c r="B84" s="698"/>
      <c r="C84" s="216" t="s">
        <v>16</v>
      </c>
      <c r="D84" s="207"/>
      <c r="E84" s="490" t="s">
        <v>165</v>
      </c>
      <c r="F84" s="689"/>
      <c r="G84" s="180" t="s">
        <v>95</v>
      </c>
      <c r="H84" s="487" t="s">
        <v>137</v>
      </c>
      <c r="I84" s="258" t="s">
        <v>21</v>
      </c>
    </row>
    <row r="85" spans="1:10" s="183" customFormat="1" ht="44.25" customHeight="1" x14ac:dyDescent="0.25">
      <c r="A85" s="681">
        <v>26</v>
      </c>
      <c r="B85" s="698"/>
      <c r="C85" s="214" t="s">
        <v>16</v>
      </c>
      <c r="D85" s="206"/>
      <c r="E85" s="76" t="s">
        <v>174</v>
      </c>
      <c r="F85" s="653" t="s">
        <v>175</v>
      </c>
      <c r="G85" s="76" t="s">
        <v>39</v>
      </c>
      <c r="H85" s="491" t="s">
        <v>23</v>
      </c>
      <c r="I85" s="259" t="s">
        <v>21</v>
      </c>
    </row>
    <row r="86" spans="1:10" s="183" customFormat="1" ht="72.75" customHeight="1" x14ac:dyDescent="0.25">
      <c r="A86" s="679"/>
      <c r="B86" s="698"/>
      <c r="C86" s="214" t="s">
        <v>16</v>
      </c>
      <c r="D86" s="206"/>
      <c r="E86" s="76" t="s">
        <v>174</v>
      </c>
      <c r="F86" s="654"/>
      <c r="G86" s="76" t="s">
        <v>61</v>
      </c>
      <c r="H86" s="491" t="s">
        <v>137</v>
      </c>
      <c r="I86" s="316" t="s">
        <v>176</v>
      </c>
    </row>
    <row r="87" spans="1:10" s="183" customFormat="1" ht="89.25" customHeight="1" x14ac:dyDescent="0.2">
      <c r="A87" s="679"/>
      <c r="B87" s="698"/>
      <c r="C87" s="214" t="s">
        <v>16</v>
      </c>
      <c r="D87" s="206"/>
      <c r="E87" s="76" t="s">
        <v>174</v>
      </c>
      <c r="F87" s="655"/>
      <c r="G87" s="76" t="s">
        <v>61</v>
      </c>
      <c r="H87" s="286" t="s">
        <v>177</v>
      </c>
      <c r="I87" s="254" t="s">
        <v>178</v>
      </c>
    </row>
    <row r="88" spans="1:10" s="183" customFormat="1" ht="26.25" customHeight="1" x14ac:dyDescent="0.25">
      <c r="A88" s="679">
        <v>27</v>
      </c>
      <c r="B88" s="698"/>
      <c r="C88" s="214" t="s">
        <v>23</v>
      </c>
      <c r="D88" s="206"/>
      <c r="E88" s="76" t="s">
        <v>174</v>
      </c>
      <c r="F88" s="653" t="s">
        <v>179</v>
      </c>
      <c r="G88" s="76" t="s">
        <v>95</v>
      </c>
      <c r="H88" s="491" t="s">
        <v>23</v>
      </c>
      <c r="I88" s="256" t="s">
        <v>21</v>
      </c>
    </row>
    <row r="89" spans="1:10" s="183" customFormat="1" ht="42" customHeight="1" x14ac:dyDescent="0.25">
      <c r="A89" s="679"/>
      <c r="B89" s="698"/>
      <c r="C89" s="214" t="s">
        <v>23</v>
      </c>
      <c r="D89" s="206"/>
      <c r="E89" s="76" t="s">
        <v>174</v>
      </c>
      <c r="F89" s="654"/>
      <c r="G89" s="76" t="s">
        <v>180</v>
      </c>
      <c r="H89" s="491" t="s">
        <v>137</v>
      </c>
      <c r="I89" s="77" t="s">
        <v>181</v>
      </c>
    </row>
    <row r="90" spans="1:10" s="183" customFormat="1" ht="117.75" customHeight="1" x14ac:dyDescent="0.25">
      <c r="A90" s="680"/>
      <c r="B90" s="698"/>
      <c r="C90" s="214" t="s">
        <v>23</v>
      </c>
      <c r="D90" s="206"/>
      <c r="E90" s="76" t="s">
        <v>174</v>
      </c>
      <c r="F90" s="655"/>
      <c r="G90" s="76" t="s">
        <v>180</v>
      </c>
      <c r="H90" s="286" t="s">
        <v>177</v>
      </c>
      <c r="I90" s="260" t="s">
        <v>182</v>
      </c>
    </row>
    <row r="91" spans="1:10" s="183" customFormat="1" ht="27.75" customHeight="1" x14ac:dyDescent="0.25">
      <c r="A91" s="662">
        <v>28</v>
      </c>
      <c r="B91" s="698"/>
      <c r="C91" s="214" t="s">
        <v>16</v>
      </c>
      <c r="D91" s="206"/>
      <c r="E91" s="76" t="s">
        <v>183</v>
      </c>
      <c r="F91" s="700" t="s">
        <v>184</v>
      </c>
      <c r="G91" s="76" t="s">
        <v>39</v>
      </c>
      <c r="H91" s="491" t="s">
        <v>23</v>
      </c>
      <c r="I91" s="256" t="s">
        <v>21</v>
      </c>
    </row>
    <row r="92" spans="1:10" s="183" customFormat="1" ht="30" customHeight="1" x14ac:dyDescent="0.25">
      <c r="A92" s="682"/>
      <c r="B92" s="698"/>
      <c r="C92" s="214" t="s">
        <v>16</v>
      </c>
      <c r="D92" s="206"/>
      <c r="E92" s="76" t="s">
        <v>183</v>
      </c>
      <c r="F92" s="701"/>
      <c r="G92" s="76" t="s">
        <v>61</v>
      </c>
      <c r="H92" s="491" t="s">
        <v>23</v>
      </c>
      <c r="I92" s="197" t="s">
        <v>185</v>
      </c>
    </row>
    <row r="93" spans="1:10" s="183" customFormat="1" ht="54.75" customHeight="1" x14ac:dyDescent="0.25">
      <c r="A93" s="682"/>
      <c r="B93" s="698"/>
      <c r="C93" s="214" t="s">
        <v>23</v>
      </c>
      <c r="D93" s="206"/>
      <c r="E93" s="76" t="s">
        <v>183</v>
      </c>
      <c r="F93" s="653" t="s">
        <v>186</v>
      </c>
      <c r="G93" s="76" t="s">
        <v>61</v>
      </c>
      <c r="H93" s="491" t="s">
        <v>23</v>
      </c>
      <c r="I93" s="260" t="s">
        <v>187</v>
      </c>
    </row>
    <row r="94" spans="1:10" s="183" customFormat="1" ht="34.5" customHeight="1" x14ac:dyDescent="0.25">
      <c r="A94" s="663"/>
      <c r="B94" s="698"/>
      <c r="C94" s="214" t="s">
        <v>23</v>
      </c>
      <c r="D94" s="206"/>
      <c r="E94" s="76" t="s">
        <v>183</v>
      </c>
      <c r="F94" s="655"/>
      <c r="G94" s="76" t="s">
        <v>39</v>
      </c>
      <c r="H94" s="491" t="s">
        <v>23</v>
      </c>
      <c r="I94" s="265" t="s">
        <v>21</v>
      </c>
    </row>
    <row r="95" spans="1:10" s="183" customFormat="1" ht="42.75" customHeight="1" x14ac:dyDescent="0.25">
      <c r="A95" s="681">
        <v>29</v>
      </c>
      <c r="B95" s="698"/>
      <c r="C95" s="214" t="s">
        <v>26</v>
      </c>
      <c r="D95" s="206"/>
      <c r="E95" s="76" t="s">
        <v>188</v>
      </c>
      <c r="F95" s="658" t="s">
        <v>189</v>
      </c>
      <c r="G95" s="76" t="s">
        <v>95</v>
      </c>
      <c r="H95" s="491" t="s">
        <v>23</v>
      </c>
      <c r="I95" s="256" t="s">
        <v>21</v>
      </c>
      <c r="J95" s="197"/>
    </row>
    <row r="96" spans="1:10" s="183" customFormat="1" ht="51.75" customHeight="1" x14ac:dyDescent="0.2">
      <c r="A96" s="680"/>
      <c r="B96" s="698"/>
      <c r="C96" s="214" t="s">
        <v>26</v>
      </c>
      <c r="D96" s="206"/>
      <c r="E96" s="76" t="s">
        <v>188</v>
      </c>
      <c r="F96" s="659"/>
      <c r="G96" s="76" t="s">
        <v>61</v>
      </c>
      <c r="H96" s="491" t="s">
        <v>23</v>
      </c>
      <c r="I96" s="76" t="s">
        <v>190</v>
      </c>
      <c r="J96" s="290" t="s">
        <v>191</v>
      </c>
    </row>
    <row r="97" spans="1:10" s="183" customFormat="1" ht="36.75" customHeight="1" x14ac:dyDescent="0.25">
      <c r="A97" s="681">
        <v>30</v>
      </c>
      <c r="B97" s="698"/>
      <c r="C97" s="214" t="s">
        <v>23</v>
      </c>
      <c r="D97" s="206"/>
      <c r="E97" s="76" t="s">
        <v>192</v>
      </c>
      <c r="F97" s="660" t="s">
        <v>193</v>
      </c>
      <c r="G97" s="76" t="s">
        <v>39</v>
      </c>
      <c r="H97" s="491" t="s">
        <v>23</v>
      </c>
      <c r="I97" s="256" t="s">
        <v>21</v>
      </c>
      <c r="J97" s="197"/>
    </row>
    <row r="98" spans="1:10" s="183" customFormat="1" ht="54.75" customHeight="1" x14ac:dyDescent="0.25">
      <c r="A98" s="680"/>
      <c r="B98" s="698"/>
      <c r="C98" s="214" t="s">
        <v>23</v>
      </c>
      <c r="D98" s="206"/>
      <c r="E98" s="76" t="s">
        <v>192</v>
      </c>
      <c r="F98" s="661"/>
      <c r="G98" s="76" t="s">
        <v>61</v>
      </c>
      <c r="H98" s="491" t="s">
        <v>23</v>
      </c>
      <c r="I98" s="76" t="s">
        <v>194</v>
      </c>
    </row>
    <row r="99" spans="1:10" s="183" customFormat="1" ht="37.5" customHeight="1" x14ac:dyDescent="0.25">
      <c r="A99" s="681">
        <v>31</v>
      </c>
      <c r="B99" s="698"/>
      <c r="C99" s="214" t="s">
        <v>26</v>
      </c>
      <c r="D99" s="206"/>
      <c r="E99" s="76" t="s">
        <v>195</v>
      </c>
      <c r="F99" s="653" t="s">
        <v>196</v>
      </c>
      <c r="G99" s="76" t="s">
        <v>39</v>
      </c>
      <c r="H99" s="491" t="s">
        <v>23</v>
      </c>
      <c r="I99" s="256" t="s">
        <v>21</v>
      </c>
    </row>
    <row r="100" spans="1:10" s="183" customFormat="1" ht="52.5" customHeight="1" x14ac:dyDescent="0.25">
      <c r="A100" s="680"/>
      <c r="B100" s="699"/>
      <c r="C100" s="214" t="s">
        <v>26</v>
      </c>
      <c r="D100" s="206"/>
      <c r="E100" s="76" t="s">
        <v>195</v>
      </c>
      <c r="F100" s="655"/>
      <c r="G100" s="76" t="s">
        <v>61</v>
      </c>
      <c r="H100" s="491" t="s">
        <v>23</v>
      </c>
      <c r="I100" s="76" t="s">
        <v>197</v>
      </c>
    </row>
    <row r="101" spans="1:10" s="180" customFormat="1" ht="36" customHeight="1" x14ac:dyDescent="0.25">
      <c r="A101" s="662">
        <v>32</v>
      </c>
      <c r="B101" s="697" t="s">
        <v>198</v>
      </c>
      <c r="C101" s="216" t="s">
        <v>23</v>
      </c>
      <c r="D101" s="207"/>
      <c r="E101" s="490" t="s">
        <v>199</v>
      </c>
      <c r="F101" s="653" t="s">
        <v>200</v>
      </c>
      <c r="G101" s="180" t="s">
        <v>180</v>
      </c>
      <c r="H101" s="487" t="s">
        <v>23</v>
      </c>
      <c r="I101" s="256" t="s">
        <v>201</v>
      </c>
    </row>
    <row r="102" spans="1:10" s="180" customFormat="1" ht="50.25" customHeight="1" x14ac:dyDescent="0.25">
      <c r="A102" s="663"/>
      <c r="B102" s="698"/>
      <c r="C102" s="216" t="s">
        <v>23</v>
      </c>
      <c r="D102" s="207"/>
      <c r="E102" s="490" t="s">
        <v>199</v>
      </c>
      <c r="F102" s="655"/>
      <c r="G102" s="180" t="s">
        <v>39</v>
      </c>
      <c r="H102" s="487" t="s">
        <v>23</v>
      </c>
      <c r="I102" s="180" t="s">
        <v>202</v>
      </c>
    </row>
    <row r="103" spans="1:10" s="180" customFormat="1" ht="41.45" customHeight="1" x14ac:dyDescent="0.25">
      <c r="A103" s="662">
        <v>33</v>
      </c>
      <c r="B103" s="698"/>
      <c r="C103" s="216" t="s">
        <v>16</v>
      </c>
      <c r="D103" s="207"/>
      <c r="E103" s="490" t="s">
        <v>203</v>
      </c>
      <c r="F103" s="662" t="s">
        <v>204</v>
      </c>
      <c r="G103" s="180" t="s">
        <v>33</v>
      </c>
      <c r="H103" s="487" t="s">
        <v>23</v>
      </c>
      <c r="I103" s="180" t="s">
        <v>21</v>
      </c>
      <c r="J103" s="180" t="s">
        <v>205</v>
      </c>
    </row>
    <row r="104" spans="1:10" s="180" customFormat="1" ht="45.75" customHeight="1" x14ac:dyDescent="0.25">
      <c r="A104" s="663"/>
      <c r="B104" s="698"/>
      <c r="C104" s="216" t="s">
        <v>16</v>
      </c>
      <c r="D104" s="207"/>
      <c r="E104" s="490" t="s">
        <v>203</v>
      </c>
      <c r="F104" s="663"/>
      <c r="G104" s="180" t="s">
        <v>64</v>
      </c>
      <c r="H104" s="487" t="s">
        <v>23</v>
      </c>
      <c r="I104" s="251" t="s">
        <v>206</v>
      </c>
    </row>
    <row r="105" spans="1:10" s="180" customFormat="1" ht="36.75" customHeight="1" x14ac:dyDescent="0.25">
      <c r="A105" s="662">
        <v>34</v>
      </c>
      <c r="B105" s="698"/>
      <c r="C105" s="216" t="s">
        <v>23</v>
      </c>
      <c r="D105" s="207"/>
      <c r="E105" s="656" t="s">
        <v>207</v>
      </c>
      <c r="F105" s="662" t="s">
        <v>208</v>
      </c>
      <c r="G105" s="180" t="s">
        <v>180</v>
      </c>
      <c r="H105" s="487" t="s">
        <v>23</v>
      </c>
      <c r="I105" s="180" t="s">
        <v>21</v>
      </c>
      <c r="J105" s="180" t="s">
        <v>209</v>
      </c>
    </row>
    <row r="106" spans="1:10" s="180" customFormat="1" ht="78" customHeight="1" x14ac:dyDescent="0.25">
      <c r="A106" s="663"/>
      <c r="B106" s="698"/>
      <c r="C106" s="216" t="s">
        <v>23</v>
      </c>
      <c r="D106" s="207"/>
      <c r="E106" s="657"/>
      <c r="F106" s="663"/>
      <c r="G106" s="180" t="s">
        <v>64</v>
      </c>
      <c r="H106" s="487" t="s">
        <v>23</v>
      </c>
      <c r="I106" s="186" t="s">
        <v>210</v>
      </c>
    </row>
    <row r="107" spans="1:10" s="180" customFormat="1" ht="30" customHeight="1" x14ac:dyDescent="0.25">
      <c r="A107" s="662">
        <v>35</v>
      </c>
      <c r="B107" s="698"/>
      <c r="C107" s="216" t="s">
        <v>23</v>
      </c>
      <c r="D107" s="207"/>
      <c r="E107" s="490" t="s">
        <v>211</v>
      </c>
      <c r="F107" s="662" t="s">
        <v>212</v>
      </c>
      <c r="G107" s="180" t="s">
        <v>33</v>
      </c>
      <c r="H107" s="487" t="s">
        <v>54</v>
      </c>
      <c r="I107" s="180" t="s">
        <v>213</v>
      </c>
    </row>
    <row r="108" spans="1:10" s="180" customFormat="1" ht="53.25" customHeight="1" x14ac:dyDescent="0.25">
      <c r="A108" s="663"/>
      <c r="B108" s="712"/>
      <c r="C108" s="216" t="s">
        <v>23</v>
      </c>
      <c r="D108" s="207"/>
      <c r="E108" s="490" t="s">
        <v>214</v>
      </c>
      <c r="F108" s="663"/>
      <c r="G108" s="180" t="s">
        <v>64</v>
      </c>
      <c r="H108" s="487" t="s">
        <v>54</v>
      </c>
      <c r="I108" s="261" t="s">
        <v>215</v>
      </c>
    </row>
    <row r="109" spans="1:10" s="180" customFormat="1" ht="84.75" customHeight="1" x14ac:dyDescent="0.25">
      <c r="A109" s="662">
        <v>36</v>
      </c>
      <c r="B109" s="711" t="s">
        <v>216</v>
      </c>
      <c r="C109" s="233" t="s">
        <v>26</v>
      </c>
      <c r="D109" s="207"/>
      <c r="E109" s="234" t="s">
        <v>217</v>
      </c>
      <c r="F109" s="709" t="s">
        <v>218</v>
      </c>
      <c r="G109" s="187" t="s">
        <v>61</v>
      </c>
      <c r="H109" s="275" t="s">
        <v>54</v>
      </c>
      <c r="I109" s="236" t="s">
        <v>219</v>
      </c>
      <c r="J109" s="235" t="s">
        <v>220</v>
      </c>
    </row>
    <row r="110" spans="1:10" s="180" customFormat="1" ht="52.5" customHeight="1" x14ac:dyDescent="0.25">
      <c r="A110" s="663"/>
      <c r="B110" s="712"/>
      <c r="C110" s="233" t="s">
        <v>26</v>
      </c>
      <c r="D110" s="207"/>
      <c r="E110" s="234" t="s">
        <v>217</v>
      </c>
      <c r="F110" s="710"/>
      <c r="G110" s="187" t="s">
        <v>39</v>
      </c>
      <c r="H110" s="275" t="s">
        <v>54</v>
      </c>
      <c r="I110" s="236" t="s">
        <v>221</v>
      </c>
      <c r="J110" s="235"/>
    </row>
    <row r="111" spans="1:10" s="180" customFormat="1" ht="54" customHeight="1" x14ac:dyDescent="0.25">
      <c r="A111" s="662">
        <v>37</v>
      </c>
      <c r="B111" s="711" t="s">
        <v>222</v>
      </c>
      <c r="C111" s="216" t="s">
        <v>26</v>
      </c>
      <c r="D111" s="207" t="s">
        <v>159</v>
      </c>
      <c r="E111" s="490"/>
      <c r="F111" s="662" t="s">
        <v>223</v>
      </c>
      <c r="G111" s="180" t="s">
        <v>33</v>
      </c>
      <c r="H111" s="487" t="s">
        <v>54</v>
      </c>
      <c r="I111" s="262" t="s">
        <v>224</v>
      </c>
    </row>
    <row r="112" spans="1:10" s="180" customFormat="1" ht="33" customHeight="1" x14ac:dyDescent="0.25">
      <c r="A112" s="663"/>
      <c r="B112" s="699"/>
      <c r="C112" s="216" t="s">
        <v>26</v>
      </c>
      <c r="D112" s="207" t="s">
        <v>159</v>
      </c>
      <c r="E112" s="490"/>
      <c r="F112" s="663"/>
      <c r="G112" s="180" t="s">
        <v>39</v>
      </c>
      <c r="H112" s="487" t="s">
        <v>54</v>
      </c>
      <c r="I112" s="256" t="s">
        <v>21</v>
      </c>
    </row>
    <row r="113" spans="1:10" s="76" customFormat="1" ht="24.95" customHeight="1" x14ac:dyDescent="0.25">
      <c r="A113" s="177"/>
      <c r="B113" s="201" t="s">
        <v>225</v>
      </c>
      <c r="C113" s="212"/>
      <c r="D113" s="204"/>
      <c r="E113" s="178"/>
      <c r="F113" s="268"/>
      <c r="G113" s="177"/>
      <c r="H113" s="268"/>
      <c r="I113" s="177"/>
      <c r="J113" s="80"/>
    </row>
    <row r="114" spans="1:10" s="75" customFormat="1" ht="58.5" customHeight="1" x14ac:dyDescent="0.25">
      <c r="A114" s="653">
        <v>38</v>
      </c>
      <c r="B114" s="674" t="s">
        <v>226</v>
      </c>
      <c r="C114" s="215" t="s">
        <v>26</v>
      </c>
      <c r="D114" s="209"/>
      <c r="E114" s="195" t="s">
        <v>227</v>
      </c>
      <c r="F114" s="658" t="s">
        <v>228</v>
      </c>
      <c r="G114" s="77" t="s">
        <v>33</v>
      </c>
      <c r="H114" s="276"/>
      <c r="I114" s="77" t="s">
        <v>229</v>
      </c>
      <c r="J114" s="162" t="s">
        <v>230</v>
      </c>
    </row>
    <row r="115" spans="1:10" s="75" customFormat="1" ht="30" customHeight="1" x14ac:dyDescent="0.25">
      <c r="A115" s="655"/>
      <c r="B115" s="675"/>
      <c r="C115" s="215" t="s">
        <v>26</v>
      </c>
      <c r="D115" s="208"/>
      <c r="E115" s="195" t="s">
        <v>227</v>
      </c>
      <c r="F115" s="659"/>
      <c r="G115" s="77" t="s">
        <v>19</v>
      </c>
      <c r="H115" s="276"/>
      <c r="I115" s="256" t="s">
        <v>21</v>
      </c>
      <c r="J115" s="162" t="s">
        <v>231</v>
      </c>
    </row>
    <row r="116" spans="1:10" ht="31.5" customHeight="1" x14ac:dyDescent="0.2">
      <c r="A116" s="653">
        <v>39</v>
      </c>
      <c r="B116" s="675"/>
      <c r="C116" s="215" t="s">
        <v>26</v>
      </c>
      <c r="D116" s="208"/>
      <c r="E116" s="485" t="s">
        <v>227</v>
      </c>
      <c r="F116" s="658" t="s">
        <v>232</v>
      </c>
      <c r="G116" s="77" t="s">
        <v>33</v>
      </c>
      <c r="H116" s="276"/>
      <c r="I116" s="77" t="s">
        <v>233</v>
      </c>
      <c r="J116" s="162" t="s">
        <v>234</v>
      </c>
    </row>
    <row r="117" spans="1:10" ht="39" customHeight="1" x14ac:dyDescent="0.2">
      <c r="A117" s="655"/>
      <c r="B117" s="675"/>
      <c r="C117" s="215" t="s">
        <v>26</v>
      </c>
      <c r="D117" s="208"/>
      <c r="E117" s="485" t="s">
        <v>227</v>
      </c>
      <c r="F117" s="659"/>
      <c r="G117" s="77" t="s">
        <v>19</v>
      </c>
      <c r="H117" s="276"/>
      <c r="I117" s="277" t="s">
        <v>21</v>
      </c>
      <c r="J117" s="77"/>
    </row>
    <row r="118" spans="1:10" ht="46.5" customHeight="1" x14ac:dyDescent="0.2">
      <c r="A118" s="672">
        <v>40</v>
      </c>
      <c r="B118" s="675"/>
      <c r="C118" s="215" t="s">
        <v>26</v>
      </c>
      <c r="D118" s="208"/>
      <c r="E118" s="485" t="s">
        <v>227</v>
      </c>
      <c r="F118" s="713" t="s">
        <v>235</v>
      </c>
      <c r="G118" s="77" t="s">
        <v>39</v>
      </c>
      <c r="H118" s="276" t="s">
        <v>20</v>
      </c>
      <c r="I118" s="256" t="s">
        <v>21</v>
      </c>
      <c r="J118" s="77"/>
    </row>
    <row r="119" spans="1:10" ht="51" x14ac:dyDescent="0.2">
      <c r="A119" s="673"/>
      <c r="B119" s="675"/>
      <c r="C119" s="215" t="s">
        <v>26</v>
      </c>
      <c r="D119" s="208"/>
      <c r="E119" s="485" t="s">
        <v>227</v>
      </c>
      <c r="F119" s="714"/>
      <c r="G119" s="197" t="s">
        <v>33</v>
      </c>
      <c r="H119" s="293" t="s">
        <v>23</v>
      </c>
      <c r="I119" s="73" t="s">
        <v>236</v>
      </c>
      <c r="J119" s="289"/>
    </row>
    <row r="120" spans="1:10" ht="66" customHeight="1" x14ac:dyDescent="0.2">
      <c r="A120" s="672">
        <v>41</v>
      </c>
      <c r="B120" s="675"/>
      <c r="C120" s="215" t="s">
        <v>26</v>
      </c>
      <c r="D120" s="208"/>
      <c r="E120" s="485" t="s">
        <v>227</v>
      </c>
      <c r="F120" s="713" t="s">
        <v>237</v>
      </c>
      <c r="G120" s="197" t="s">
        <v>33</v>
      </c>
      <c r="H120" s="293" t="s">
        <v>23</v>
      </c>
      <c r="I120" s="73" t="s">
        <v>238</v>
      </c>
      <c r="J120" s="289"/>
    </row>
    <row r="121" spans="1:10" ht="30.75" customHeight="1" x14ac:dyDescent="0.2">
      <c r="A121" s="673"/>
      <c r="B121" s="675"/>
      <c r="C121" s="215" t="s">
        <v>26</v>
      </c>
      <c r="D121" s="208"/>
      <c r="E121" s="485" t="s">
        <v>227</v>
      </c>
      <c r="F121" s="714"/>
      <c r="G121" s="197" t="s">
        <v>19</v>
      </c>
      <c r="H121" s="293" t="s">
        <v>20</v>
      </c>
      <c r="I121" s="256" t="s">
        <v>21</v>
      </c>
      <c r="J121" s="289"/>
    </row>
    <row r="122" spans="1:10" ht="75.75" customHeight="1" x14ac:dyDescent="0.2">
      <c r="A122" s="653">
        <v>42</v>
      </c>
      <c r="B122" s="675"/>
      <c r="C122" s="215" t="s">
        <v>26</v>
      </c>
      <c r="D122" s="208" t="s">
        <v>239</v>
      </c>
      <c r="E122" s="485" t="s">
        <v>227</v>
      </c>
      <c r="F122" s="660" t="s">
        <v>240</v>
      </c>
      <c r="G122" s="197" t="s">
        <v>33</v>
      </c>
      <c r="H122" s="230" t="s">
        <v>23</v>
      </c>
      <c r="I122" s="162" t="s">
        <v>241</v>
      </c>
      <c r="J122" s="231" t="s">
        <v>242</v>
      </c>
    </row>
    <row r="123" spans="1:10" ht="29.25" customHeight="1" x14ac:dyDescent="0.2">
      <c r="A123" s="655"/>
      <c r="B123" s="676"/>
      <c r="C123" s="215" t="s">
        <v>26</v>
      </c>
      <c r="D123" s="208" t="s">
        <v>239</v>
      </c>
      <c r="E123" s="485" t="s">
        <v>227</v>
      </c>
      <c r="F123" s="661"/>
      <c r="G123" s="197" t="s">
        <v>19</v>
      </c>
      <c r="H123" s="230" t="s">
        <v>23</v>
      </c>
      <c r="I123" s="256" t="s">
        <v>21</v>
      </c>
      <c r="J123" s="288" t="s">
        <v>243</v>
      </c>
    </row>
    <row r="124" spans="1:10" s="192" customFormat="1" ht="36.75" customHeight="1" x14ac:dyDescent="0.25">
      <c r="A124" s="694">
        <v>43</v>
      </c>
      <c r="B124" s="296" t="s">
        <v>244</v>
      </c>
      <c r="C124" s="424" t="s">
        <v>23</v>
      </c>
      <c r="D124" s="240" t="s">
        <v>245</v>
      </c>
      <c r="E124" s="241" t="s">
        <v>246</v>
      </c>
      <c r="F124" s="658" t="s">
        <v>247</v>
      </c>
      <c r="G124" s="241" t="s">
        <v>61</v>
      </c>
      <c r="H124" s="276" t="s">
        <v>23</v>
      </c>
      <c r="I124" s="256" t="s">
        <v>21</v>
      </c>
    </row>
    <row r="125" spans="1:10" s="192" customFormat="1" ht="72.75" customHeight="1" x14ac:dyDescent="0.25">
      <c r="A125" s="696"/>
      <c r="B125" s="297"/>
      <c r="C125" s="244" t="s">
        <v>23</v>
      </c>
      <c r="D125" s="298" t="s">
        <v>245</v>
      </c>
      <c r="E125" s="245" t="s">
        <v>246</v>
      </c>
      <c r="F125" s="659"/>
      <c r="G125" s="245" t="s">
        <v>39</v>
      </c>
      <c r="H125" s="472" t="s">
        <v>23</v>
      </c>
      <c r="I125" s="246" t="s">
        <v>248</v>
      </c>
      <c r="J125" s="227" t="s">
        <v>249</v>
      </c>
    </row>
    <row r="126" spans="1:10" s="192" customFormat="1" ht="26.25" customHeight="1" x14ac:dyDescent="0.25">
      <c r="A126" s="694">
        <v>44</v>
      </c>
      <c r="B126" s="297"/>
      <c r="C126" s="239" t="s">
        <v>23</v>
      </c>
      <c r="D126" s="240"/>
      <c r="E126" s="241" t="s">
        <v>250</v>
      </c>
      <c r="F126" s="658" t="s">
        <v>251</v>
      </c>
      <c r="G126" s="241" t="s">
        <v>61</v>
      </c>
      <c r="H126" s="276" t="s">
        <v>23</v>
      </c>
      <c r="I126" s="242" t="s">
        <v>252</v>
      </c>
      <c r="J126" s="192" t="s">
        <v>253</v>
      </c>
    </row>
    <row r="127" spans="1:10" s="192" customFormat="1" ht="26.25" customHeight="1" x14ac:dyDescent="0.25">
      <c r="A127" s="695"/>
      <c r="B127" s="297"/>
      <c r="C127" s="239" t="s">
        <v>23</v>
      </c>
      <c r="D127" s="240"/>
      <c r="E127" s="241" t="s">
        <v>250</v>
      </c>
      <c r="F127" s="715"/>
      <c r="G127" s="241" t="s">
        <v>254</v>
      </c>
      <c r="H127" s="276" t="s">
        <v>23</v>
      </c>
      <c r="I127" s="242" t="s">
        <v>255</v>
      </c>
    </row>
    <row r="128" spans="1:10" s="192" customFormat="1" ht="30" customHeight="1" x14ac:dyDescent="0.25">
      <c r="A128" s="696"/>
      <c r="B128" s="297"/>
      <c r="C128" s="239" t="s">
        <v>23</v>
      </c>
      <c r="D128" s="240"/>
      <c r="E128" s="241" t="s">
        <v>256</v>
      </c>
      <c r="F128" s="659"/>
      <c r="G128" s="241" t="s">
        <v>39</v>
      </c>
      <c r="H128" s="276" t="s">
        <v>23</v>
      </c>
      <c r="I128" s="242" t="s">
        <v>257</v>
      </c>
    </row>
    <row r="129" spans="1:10" s="192" customFormat="1" ht="30" customHeight="1" x14ac:dyDescent="0.25">
      <c r="A129" s="486"/>
      <c r="B129" s="297"/>
      <c r="C129" s="239" t="s">
        <v>26</v>
      </c>
      <c r="D129" s="240"/>
      <c r="E129" s="241"/>
      <c r="F129" s="473" t="s">
        <v>258</v>
      </c>
      <c r="G129" s="241" t="s">
        <v>259</v>
      </c>
      <c r="H129" s="276"/>
      <c r="I129" s="295" t="s">
        <v>260</v>
      </c>
    </row>
    <row r="130" spans="1:10" s="192" customFormat="1" ht="30" customHeight="1" x14ac:dyDescent="0.25">
      <c r="A130" s="486"/>
      <c r="B130" s="297"/>
      <c r="C130" s="239" t="s">
        <v>261</v>
      </c>
      <c r="D130" s="240"/>
      <c r="E130" s="241"/>
      <c r="F130" s="473" t="s">
        <v>262</v>
      </c>
      <c r="G130" s="241" t="s">
        <v>259</v>
      </c>
      <c r="H130" s="276"/>
      <c r="I130" s="295" t="s">
        <v>260</v>
      </c>
    </row>
    <row r="131" spans="1:10" s="189" customFormat="1" ht="36.75" customHeight="1" x14ac:dyDescent="0.25">
      <c r="A131" s="692">
        <v>45</v>
      </c>
      <c r="B131" s="297"/>
      <c r="C131" s="424" t="s">
        <v>23</v>
      </c>
      <c r="D131" s="243" t="s">
        <v>263</v>
      </c>
      <c r="E131" s="238" t="s">
        <v>264</v>
      </c>
      <c r="F131" s="653" t="s">
        <v>265</v>
      </c>
      <c r="G131" s="238" t="s">
        <v>61</v>
      </c>
      <c r="H131" s="491" t="s">
        <v>23</v>
      </c>
      <c r="I131" s="256" t="s">
        <v>21</v>
      </c>
      <c r="J131" s="232" t="s">
        <v>266</v>
      </c>
    </row>
    <row r="132" spans="1:10" s="189" customFormat="1" ht="30" customHeight="1" x14ac:dyDescent="0.25">
      <c r="A132" s="693"/>
      <c r="B132" s="297"/>
      <c r="C132" s="424" t="s">
        <v>23</v>
      </c>
      <c r="D132" s="243" t="s">
        <v>263</v>
      </c>
      <c r="E132" s="238" t="s">
        <v>264</v>
      </c>
      <c r="F132" s="655"/>
      <c r="G132" s="238" t="s">
        <v>39</v>
      </c>
      <c r="H132" s="491" t="s">
        <v>23</v>
      </c>
      <c r="I132" s="237" t="s">
        <v>267</v>
      </c>
      <c r="J132" s="232" t="s">
        <v>268</v>
      </c>
    </row>
    <row r="133" spans="1:10" s="189" customFormat="1" ht="36.75" customHeight="1" x14ac:dyDescent="0.25">
      <c r="A133" s="692">
        <v>46</v>
      </c>
      <c r="B133" s="297"/>
      <c r="C133" s="424" t="s">
        <v>23</v>
      </c>
      <c r="D133" s="243" t="s">
        <v>269</v>
      </c>
      <c r="E133" s="238" t="s">
        <v>270</v>
      </c>
      <c r="F133" s="653" t="s">
        <v>271</v>
      </c>
      <c r="G133" s="238" t="s">
        <v>61</v>
      </c>
      <c r="H133" s="491" t="s">
        <v>23</v>
      </c>
      <c r="I133" s="237" t="s">
        <v>272</v>
      </c>
    </row>
    <row r="134" spans="1:10" s="189" customFormat="1" ht="31.5" customHeight="1" x14ac:dyDescent="0.25">
      <c r="A134" s="693"/>
      <c r="B134" s="297"/>
      <c r="C134" s="424" t="s">
        <v>23</v>
      </c>
      <c r="D134" s="243" t="s">
        <v>273</v>
      </c>
      <c r="E134" s="238" t="s">
        <v>270</v>
      </c>
      <c r="F134" s="655"/>
      <c r="G134" s="238" t="s">
        <v>39</v>
      </c>
      <c r="H134" s="491" t="s">
        <v>23</v>
      </c>
      <c r="I134" s="256" t="s">
        <v>21</v>
      </c>
      <c r="J134" s="189" t="s">
        <v>274</v>
      </c>
    </row>
    <row r="135" spans="1:10" s="189" customFormat="1" ht="36" customHeight="1" x14ac:dyDescent="0.25">
      <c r="A135" s="692">
        <v>47</v>
      </c>
      <c r="B135" s="297"/>
      <c r="C135" s="424" t="s">
        <v>23</v>
      </c>
      <c r="D135" s="243" t="s">
        <v>275</v>
      </c>
      <c r="E135" s="238" t="s">
        <v>276</v>
      </c>
      <c r="F135" s="653" t="s">
        <v>277</v>
      </c>
      <c r="G135" s="238" t="s">
        <v>61</v>
      </c>
      <c r="H135" s="491" t="s">
        <v>23</v>
      </c>
      <c r="I135" s="237" t="s">
        <v>278</v>
      </c>
      <c r="J135" s="189" t="s">
        <v>279</v>
      </c>
    </row>
    <row r="136" spans="1:10" s="189" customFormat="1" ht="39.75" customHeight="1" x14ac:dyDescent="0.25">
      <c r="A136" s="693"/>
      <c r="B136" s="297"/>
      <c r="C136" s="424" t="s">
        <v>23</v>
      </c>
      <c r="D136" s="243" t="s">
        <v>275</v>
      </c>
      <c r="E136" s="238" t="s">
        <v>276</v>
      </c>
      <c r="F136" s="655"/>
      <c r="G136" s="238" t="s">
        <v>39</v>
      </c>
      <c r="H136" s="491" t="s">
        <v>23</v>
      </c>
      <c r="I136" s="237" t="s">
        <v>280</v>
      </c>
    </row>
    <row r="137" spans="1:10" s="189" customFormat="1" ht="37.5" customHeight="1" x14ac:dyDescent="0.25">
      <c r="A137" s="692">
        <v>48</v>
      </c>
      <c r="B137" s="297"/>
      <c r="C137" s="424" t="s">
        <v>23</v>
      </c>
      <c r="D137" s="243" t="s">
        <v>281</v>
      </c>
      <c r="E137" s="238" t="s">
        <v>282</v>
      </c>
      <c r="F137" s="653" t="s">
        <v>283</v>
      </c>
      <c r="G137" s="238" t="s">
        <v>61</v>
      </c>
      <c r="H137" s="491" t="s">
        <v>23</v>
      </c>
      <c r="I137" s="263" t="s">
        <v>21</v>
      </c>
      <c r="J137" s="189" t="s">
        <v>284</v>
      </c>
    </row>
    <row r="138" spans="1:10" s="189" customFormat="1" ht="31.5" customHeight="1" x14ac:dyDescent="0.25">
      <c r="A138" s="693"/>
      <c r="B138" s="297"/>
      <c r="C138" s="424" t="s">
        <v>23</v>
      </c>
      <c r="D138" s="243" t="s">
        <v>285</v>
      </c>
      <c r="E138" s="238" t="s">
        <v>282</v>
      </c>
      <c r="F138" s="655"/>
      <c r="G138" s="238" t="s">
        <v>39</v>
      </c>
      <c r="H138" s="491" t="s">
        <v>23</v>
      </c>
      <c r="I138" s="237" t="s">
        <v>286</v>
      </c>
    </row>
    <row r="139" spans="1:10" ht="38.25" customHeight="1" x14ac:dyDescent="0.2">
      <c r="A139" s="690">
        <v>49</v>
      </c>
      <c r="B139" s="706" t="s">
        <v>287</v>
      </c>
      <c r="C139" s="485" t="s">
        <v>23</v>
      </c>
      <c r="D139" s="100"/>
      <c r="E139" s="264" t="s">
        <v>288</v>
      </c>
      <c r="F139" s="653" t="s">
        <v>289</v>
      </c>
      <c r="G139" s="485" t="s">
        <v>39</v>
      </c>
      <c r="H139" s="293" t="s">
        <v>23</v>
      </c>
      <c r="I139" s="485" t="s">
        <v>290</v>
      </c>
      <c r="J139" s="294"/>
    </row>
    <row r="140" spans="1:10" ht="38.25" customHeight="1" x14ac:dyDescent="0.2">
      <c r="A140" s="691"/>
      <c r="B140" s="707"/>
      <c r="C140" s="485" t="s">
        <v>23</v>
      </c>
      <c r="D140" s="100"/>
      <c r="E140" s="264" t="s">
        <v>288</v>
      </c>
      <c r="F140" s="655"/>
      <c r="G140" s="485" t="s">
        <v>22</v>
      </c>
      <c r="H140" s="293" t="s">
        <v>23</v>
      </c>
      <c r="I140" s="256" t="s">
        <v>21</v>
      </c>
      <c r="J140" s="294"/>
    </row>
    <row r="141" spans="1:10" ht="76.5" customHeight="1" x14ac:dyDescent="0.2">
      <c r="A141" s="690">
        <v>50</v>
      </c>
      <c r="B141" s="707"/>
      <c r="C141" s="485" t="s">
        <v>23</v>
      </c>
      <c r="D141" s="100"/>
      <c r="E141" s="264" t="s">
        <v>288</v>
      </c>
      <c r="F141" s="653" t="s">
        <v>291</v>
      </c>
      <c r="G141" s="485" t="s">
        <v>39</v>
      </c>
      <c r="H141" s="293" t="s">
        <v>23</v>
      </c>
      <c r="I141" s="283" t="s">
        <v>292</v>
      </c>
      <c r="J141" s="247" t="s">
        <v>293</v>
      </c>
    </row>
    <row r="142" spans="1:10" ht="24.75" customHeight="1" x14ac:dyDescent="0.2">
      <c r="A142" s="691"/>
      <c r="B142" s="707"/>
      <c r="C142" s="485" t="s">
        <v>23</v>
      </c>
      <c r="D142" s="100"/>
      <c r="E142" s="264" t="s">
        <v>288</v>
      </c>
      <c r="F142" s="655"/>
      <c r="G142" s="485" t="s">
        <v>22</v>
      </c>
      <c r="H142" s="293" t="s">
        <v>23</v>
      </c>
      <c r="I142" s="256" t="s">
        <v>21</v>
      </c>
      <c r="J142" s="294" t="s">
        <v>294</v>
      </c>
    </row>
    <row r="143" spans="1:10" ht="31.5" customHeight="1" x14ac:dyDescent="0.2">
      <c r="A143" s="690">
        <v>51</v>
      </c>
      <c r="B143" s="707"/>
      <c r="C143" s="485" t="s">
        <v>23</v>
      </c>
      <c r="D143" s="100"/>
      <c r="E143" s="264" t="s">
        <v>288</v>
      </c>
      <c r="F143" s="653" t="s">
        <v>295</v>
      </c>
      <c r="G143" s="485" t="s">
        <v>39</v>
      </c>
      <c r="H143" s="293" t="s">
        <v>23</v>
      </c>
      <c r="I143" s="485" t="s">
        <v>296</v>
      </c>
      <c r="J143" s="294"/>
    </row>
    <row r="144" spans="1:10" ht="38.25" customHeight="1" x14ac:dyDescent="0.2">
      <c r="A144" s="691"/>
      <c r="B144" s="707"/>
      <c r="C144" s="485" t="s">
        <v>23</v>
      </c>
      <c r="D144" s="100"/>
      <c r="E144" s="264" t="s">
        <v>288</v>
      </c>
      <c r="F144" s="655"/>
      <c r="G144" s="485" t="s">
        <v>22</v>
      </c>
      <c r="H144" s="293" t="s">
        <v>23</v>
      </c>
      <c r="I144" s="256" t="s">
        <v>21</v>
      </c>
      <c r="J144" s="294"/>
    </row>
    <row r="145" spans="1:10" ht="41.25" customHeight="1" x14ac:dyDescent="0.2">
      <c r="A145" s="690">
        <v>52</v>
      </c>
      <c r="B145" s="707"/>
      <c r="C145" s="485" t="s">
        <v>23</v>
      </c>
      <c r="D145" s="100"/>
      <c r="E145" s="264" t="s">
        <v>288</v>
      </c>
      <c r="F145" s="653" t="s">
        <v>297</v>
      </c>
      <c r="G145" s="485" t="s">
        <v>39</v>
      </c>
      <c r="H145" s="293" t="s">
        <v>23</v>
      </c>
      <c r="I145" s="485" t="s">
        <v>298</v>
      </c>
      <c r="J145" s="294"/>
    </row>
    <row r="146" spans="1:10" ht="25.5" customHeight="1" x14ac:dyDescent="0.2">
      <c r="A146" s="691"/>
      <c r="B146" s="708"/>
      <c r="C146" s="485" t="s">
        <v>23</v>
      </c>
      <c r="D146" s="100"/>
      <c r="E146" s="264" t="s">
        <v>288</v>
      </c>
      <c r="F146" s="655"/>
      <c r="G146" s="485" t="s">
        <v>22</v>
      </c>
      <c r="H146" s="293" t="s">
        <v>23</v>
      </c>
      <c r="I146" s="263" t="s">
        <v>21</v>
      </c>
      <c r="J146" s="294"/>
    </row>
    <row r="147" spans="1:10" ht="49.5" customHeight="1" x14ac:dyDescent="0.2">
      <c r="A147" s="278"/>
      <c r="B147" s="684" t="s">
        <v>299</v>
      </c>
      <c r="C147" s="684"/>
      <c r="D147" s="684"/>
      <c r="E147" s="279"/>
      <c r="F147" s="280"/>
      <c r="G147" s="281"/>
      <c r="H147" s="280"/>
      <c r="I147" s="281"/>
      <c r="J147" s="281"/>
    </row>
    <row r="148" spans="1:10" x14ac:dyDescent="0.2">
      <c r="A148" s="294"/>
      <c r="C148" s="423"/>
      <c r="F148" s="293"/>
      <c r="G148" s="294"/>
      <c r="H148" s="293"/>
      <c r="I148" s="294"/>
      <c r="J148" s="294"/>
    </row>
    <row r="149" spans="1:10" x14ac:dyDescent="0.2">
      <c r="A149" s="294"/>
      <c r="C149" s="423"/>
      <c r="F149" s="293"/>
      <c r="G149" s="294"/>
      <c r="H149" s="293"/>
      <c r="I149" s="294"/>
      <c r="J149" s="294"/>
    </row>
    <row r="150" spans="1:10" x14ac:dyDescent="0.2">
      <c r="A150" s="294"/>
      <c r="C150" s="423"/>
      <c r="F150" s="293"/>
      <c r="G150" s="294"/>
      <c r="H150" s="293"/>
      <c r="I150" s="294"/>
      <c r="J150" s="294"/>
    </row>
    <row r="151" spans="1:10" x14ac:dyDescent="0.2">
      <c r="A151" s="294"/>
      <c r="C151" s="423"/>
      <c r="F151" s="293"/>
      <c r="G151" s="294"/>
      <c r="H151" s="293"/>
      <c r="I151" s="294"/>
      <c r="J151" s="294"/>
    </row>
    <row r="152" spans="1:10" x14ac:dyDescent="0.2">
      <c r="A152" s="294"/>
      <c r="C152" s="423"/>
      <c r="F152" s="293"/>
      <c r="G152" s="294"/>
      <c r="H152" s="293"/>
      <c r="I152" s="294"/>
      <c r="J152" s="294"/>
    </row>
    <row r="153" spans="1:10" x14ac:dyDescent="0.2">
      <c r="A153" s="294"/>
      <c r="C153" s="423"/>
      <c r="F153" s="293"/>
      <c r="G153" s="294"/>
      <c r="H153" s="293"/>
      <c r="I153" s="294"/>
      <c r="J153" s="294"/>
    </row>
    <row r="154" spans="1:10" x14ac:dyDescent="0.2">
      <c r="A154" s="34"/>
      <c r="B154" s="221"/>
      <c r="C154" s="221"/>
      <c r="D154" s="221"/>
      <c r="E154" s="221"/>
      <c r="F154" s="269"/>
      <c r="G154" s="34"/>
      <c r="H154" s="269"/>
      <c r="I154" s="34"/>
      <c r="J154" s="34"/>
    </row>
    <row r="155" spans="1:10" x14ac:dyDescent="0.2">
      <c r="A155" s="34"/>
      <c r="B155" s="221"/>
      <c r="C155" s="221"/>
      <c r="D155" s="221"/>
      <c r="E155" s="221"/>
      <c r="F155" s="269"/>
      <c r="G155" s="34"/>
      <c r="H155" s="269"/>
      <c r="I155" s="34"/>
      <c r="J155" s="34"/>
    </row>
    <row r="156" spans="1:10" x14ac:dyDescent="0.2">
      <c r="A156" s="34"/>
      <c r="B156" s="221"/>
      <c r="C156" s="221"/>
      <c r="D156" s="221"/>
      <c r="E156" s="221"/>
      <c r="F156" s="269"/>
      <c r="G156" s="34"/>
      <c r="H156" s="269"/>
      <c r="I156" s="34"/>
      <c r="J156" s="34"/>
    </row>
    <row r="157" spans="1:10" x14ac:dyDescent="0.2">
      <c r="A157" s="34"/>
      <c r="B157" s="221"/>
      <c r="C157" s="221"/>
      <c r="D157" s="221"/>
      <c r="E157" s="221"/>
      <c r="F157" s="269"/>
      <c r="G157" s="34"/>
      <c r="H157" s="269"/>
      <c r="I157" s="34"/>
      <c r="J157" s="34"/>
    </row>
    <row r="158" spans="1:10" x14ac:dyDescent="0.2">
      <c r="A158" s="34"/>
      <c r="B158" s="221"/>
      <c r="C158" s="221"/>
      <c r="D158" s="221"/>
      <c r="E158" s="221"/>
      <c r="F158" s="269"/>
      <c r="G158" s="34"/>
      <c r="H158" s="269"/>
      <c r="I158" s="34"/>
      <c r="J158" s="34"/>
    </row>
    <row r="159" spans="1:10" x14ac:dyDescent="0.2">
      <c r="A159" s="34"/>
      <c r="B159" s="221"/>
      <c r="C159" s="221"/>
      <c r="D159" s="221"/>
      <c r="E159" s="221"/>
      <c r="F159" s="269"/>
      <c r="G159" s="34"/>
      <c r="H159" s="269"/>
      <c r="I159" s="34"/>
      <c r="J159" s="34"/>
    </row>
    <row r="160" spans="1:10" x14ac:dyDescent="0.2">
      <c r="A160" s="34"/>
      <c r="B160" s="221"/>
      <c r="C160" s="221"/>
      <c r="D160" s="221"/>
      <c r="E160" s="221"/>
      <c r="F160" s="269"/>
      <c r="G160" s="34"/>
      <c r="H160" s="269"/>
      <c r="I160" s="34"/>
      <c r="J160" s="34"/>
    </row>
    <row r="161" spans="1:10" x14ac:dyDescent="0.2">
      <c r="A161" s="34"/>
      <c r="B161" s="221"/>
      <c r="C161" s="221"/>
      <c r="D161" s="221"/>
      <c r="E161" s="221"/>
      <c r="F161" s="269"/>
      <c r="G161" s="34"/>
      <c r="H161" s="269"/>
      <c r="I161" s="34"/>
      <c r="J161" s="34"/>
    </row>
    <row r="162" spans="1:10" x14ac:dyDescent="0.2">
      <c r="A162" s="34"/>
      <c r="B162" s="221"/>
      <c r="C162" s="221"/>
      <c r="D162" s="221"/>
      <c r="E162" s="221"/>
      <c r="F162" s="269"/>
      <c r="G162" s="34"/>
      <c r="H162" s="269"/>
      <c r="I162" s="34"/>
      <c r="J162" s="34"/>
    </row>
    <row r="163" spans="1:10" x14ac:dyDescent="0.2">
      <c r="A163" s="34"/>
      <c r="B163" s="221"/>
      <c r="C163" s="221"/>
      <c r="D163" s="221"/>
      <c r="E163" s="221"/>
      <c r="F163" s="269"/>
      <c r="G163" s="34"/>
      <c r="H163" s="269"/>
      <c r="I163" s="34"/>
      <c r="J163" s="34"/>
    </row>
    <row r="164" spans="1:10" x14ac:dyDescent="0.2">
      <c r="A164" s="34"/>
      <c r="B164" s="221"/>
      <c r="C164" s="221"/>
      <c r="D164" s="221"/>
      <c r="E164" s="221"/>
      <c r="F164" s="269"/>
      <c r="G164" s="34"/>
      <c r="H164" s="269"/>
      <c r="I164" s="34"/>
      <c r="J164" s="34"/>
    </row>
    <row r="165" spans="1:10" x14ac:dyDescent="0.2">
      <c r="A165" s="34"/>
      <c r="B165" s="221"/>
      <c r="C165" s="221"/>
      <c r="D165" s="221"/>
      <c r="E165" s="221"/>
      <c r="F165" s="269"/>
      <c r="G165" s="34"/>
      <c r="H165" s="269"/>
      <c r="I165" s="34"/>
      <c r="J165" s="34"/>
    </row>
    <row r="166" spans="1:10" x14ac:dyDescent="0.2">
      <c r="A166" s="34"/>
      <c r="B166" s="221"/>
      <c r="C166" s="221"/>
      <c r="D166" s="221"/>
      <c r="E166" s="221"/>
      <c r="F166" s="269"/>
      <c r="G166" s="34"/>
      <c r="H166" s="269"/>
      <c r="I166" s="34"/>
      <c r="J166" s="34"/>
    </row>
    <row r="167" spans="1:10" x14ac:dyDescent="0.2">
      <c r="A167" s="34"/>
      <c r="B167" s="221"/>
      <c r="C167" s="221"/>
      <c r="D167" s="221"/>
      <c r="E167" s="221"/>
      <c r="F167" s="269"/>
      <c r="G167" s="34"/>
      <c r="H167" s="269"/>
      <c r="I167" s="34"/>
      <c r="J167" s="34"/>
    </row>
    <row r="168" spans="1:10" x14ac:dyDescent="0.2">
      <c r="A168" s="34"/>
      <c r="B168" s="221"/>
      <c r="C168" s="221"/>
      <c r="D168" s="221"/>
      <c r="E168" s="221"/>
      <c r="F168" s="269"/>
      <c r="G168" s="34"/>
      <c r="H168" s="269"/>
      <c r="I168" s="34"/>
      <c r="J168" s="34"/>
    </row>
    <row r="169" spans="1:10" x14ac:dyDescent="0.2">
      <c r="A169" s="34"/>
      <c r="B169" s="221"/>
      <c r="C169" s="221"/>
      <c r="D169" s="221"/>
      <c r="E169" s="221"/>
      <c r="F169" s="269"/>
      <c r="G169" s="34"/>
      <c r="H169" s="269"/>
      <c r="I169" s="34"/>
      <c r="J169" s="34"/>
    </row>
    <row r="170" spans="1:10" x14ac:dyDescent="0.2">
      <c r="A170" s="34"/>
      <c r="B170" s="221"/>
      <c r="C170" s="221"/>
      <c r="D170" s="221"/>
      <c r="E170" s="221"/>
      <c r="F170" s="269"/>
      <c r="G170" s="34"/>
      <c r="H170" s="269"/>
      <c r="I170" s="34"/>
      <c r="J170" s="34"/>
    </row>
    <row r="171" spans="1:10" x14ac:dyDescent="0.2">
      <c r="A171" s="34"/>
      <c r="B171" s="221"/>
      <c r="C171" s="221"/>
      <c r="D171" s="221"/>
      <c r="E171" s="221"/>
      <c r="F171" s="269"/>
      <c r="G171" s="34"/>
      <c r="H171" s="269"/>
      <c r="I171" s="34"/>
      <c r="J171" s="34"/>
    </row>
    <row r="172" spans="1:10" x14ac:dyDescent="0.2">
      <c r="A172" s="34"/>
      <c r="B172" s="221"/>
      <c r="C172" s="221"/>
      <c r="D172" s="221"/>
      <c r="E172" s="221"/>
      <c r="F172" s="269"/>
      <c r="G172" s="34"/>
      <c r="H172" s="269"/>
      <c r="I172" s="34"/>
      <c r="J172" s="34"/>
    </row>
    <row r="173" spans="1:10" x14ac:dyDescent="0.2">
      <c r="A173" s="34"/>
      <c r="B173" s="221"/>
      <c r="C173" s="221"/>
      <c r="D173" s="221"/>
      <c r="E173" s="221"/>
      <c r="F173" s="269"/>
      <c r="G173" s="34"/>
      <c r="H173" s="269"/>
      <c r="I173" s="34"/>
      <c r="J173" s="34"/>
    </row>
    <row r="174" spans="1:10" x14ac:dyDescent="0.2">
      <c r="A174" s="34"/>
      <c r="B174" s="221"/>
      <c r="C174" s="221"/>
      <c r="D174" s="221"/>
      <c r="E174" s="221"/>
      <c r="F174" s="269"/>
      <c r="G174" s="34"/>
      <c r="H174" s="269"/>
      <c r="I174" s="34"/>
      <c r="J174" s="34"/>
    </row>
    <row r="175" spans="1:10" x14ac:dyDescent="0.2">
      <c r="A175" s="34"/>
      <c r="B175" s="221"/>
      <c r="C175" s="221"/>
      <c r="D175" s="221"/>
      <c r="E175" s="221"/>
      <c r="F175" s="269"/>
      <c r="G175" s="34"/>
      <c r="H175" s="269"/>
      <c r="I175" s="34"/>
      <c r="J175" s="34"/>
    </row>
    <row r="176" spans="1:10" x14ac:dyDescent="0.2">
      <c r="A176" s="34"/>
      <c r="B176" s="221"/>
      <c r="C176" s="221"/>
      <c r="D176" s="221"/>
      <c r="E176" s="221"/>
      <c r="F176" s="269"/>
      <c r="G176" s="34"/>
      <c r="H176" s="269"/>
      <c r="I176" s="34"/>
      <c r="J176" s="34"/>
    </row>
    <row r="177" spans="1:10" x14ac:dyDescent="0.2">
      <c r="A177" s="34"/>
      <c r="B177" s="221"/>
      <c r="C177" s="221"/>
      <c r="D177" s="221"/>
      <c r="E177" s="221"/>
      <c r="F177" s="269"/>
      <c r="G177" s="34"/>
      <c r="H177" s="269"/>
      <c r="I177" s="34"/>
      <c r="J177" s="34"/>
    </row>
    <row r="178" spans="1:10" x14ac:dyDescent="0.2">
      <c r="A178" s="34"/>
      <c r="B178" s="221"/>
      <c r="C178" s="221"/>
      <c r="D178" s="221"/>
      <c r="E178" s="221"/>
      <c r="F178" s="269"/>
      <c r="G178" s="34"/>
      <c r="H178" s="269"/>
      <c r="I178" s="34"/>
      <c r="J178" s="34"/>
    </row>
    <row r="179" spans="1:10" x14ac:dyDescent="0.2">
      <c r="A179" s="34"/>
      <c r="B179" s="221"/>
      <c r="C179" s="221"/>
      <c r="D179" s="221"/>
      <c r="E179" s="221"/>
      <c r="F179" s="269"/>
      <c r="G179" s="34"/>
      <c r="H179" s="269"/>
      <c r="I179" s="34"/>
      <c r="J179" s="34"/>
    </row>
    <row r="180" spans="1:10" x14ac:dyDescent="0.2">
      <c r="A180" s="34"/>
      <c r="B180" s="221"/>
      <c r="C180" s="221"/>
      <c r="D180" s="221"/>
      <c r="E180" s="221"/>
      <c r="F180" s="269"/>
      <c r="G180" s="34"/>
      <c r="H180" s="269"/>
      <c r="I180" s="34"/>
      <c r="J180" s="34"/>
    </row>
    <row r="181" spans="1:10" x14ac:dyDescent="0.2">
      <c r="A181" s="34"/>
      <c r="B181" s="221"/>
      <c r="C181" s="221"/>
      <c r="D181" s="221"/>
      <c r="E181" s="221"/>
      <c r="F181" s="269"/>
      <c r="G181" s="34"/>
      <c r="H181" s="269"/>
      <c r="I181" s="34"/>
      <c r="J181" s="34"/>
    </row>
    <row r="182" spans="1:10" x14ac:dyDescent="0.2">
      <c r="A182" s="34"/>
      <c r="B182" s="221"/>
      <c r="C182" s="221"/>
      <c r="D182" s="221"/>
      <c r="E182" s="221"/>
      <c r="F182" s="269"/>
      <c r="G182" s="34"/>
      <c r="H182" s="269"/>
      <c r="I182" s="34"/>
      <c r="J182" s="34"/>
    </row>
    <row r="183" spans="1:10" x14ac:dyDescent="0.2">
      <c r="A183" s="34"/>
      <c r="B183" s="221"/>
      <c r="C183" s="221"/>
      <c r="D183" s="221"/>
      <c r="E183" s="221"/>
      <c r="F183" s="269"/>
      <c r="G183" s="34"/>
      <c r="H183" s="269"/>
      <c r="I183" s="34"/>
      <c r="J183" s="34"/>
    </row>
    <row r="184" spans="1:10" x14ac:dyDescent="0.2">
      <c r="A184" s="34"/>
      <c r="B184" s="221"/>
      <c r="C184" s="221"/>
      <c r="D184" s="221"/>
      <c r="E184" s="221"/>
      <c r="F184" s="269"/>
      <c r="G184" s="34"/>
      <c r="H184" s="269"/>
      <c r="I184" s="34"/>
      <c r="J184" s="34"/>
    </row>
    <row r="185" spans="1:10" x14ac:dyDescent="0.2">
      <c r="A185" s="34"/>
      <c r="B185" s="221"/>
      <c r="C185" s="221"/>
      <c r="D185" s="221"/>
      <c r="E185" s="221"/>
      <c r="F185" s="269"/>
      <c r="G185" s="34"/>
      <c r="H185" s="269"/>
      <c r="I185" s="34"/>
      <c r="J185" s="34"/>
    </row>
    <row r="186" spans="1:10" x14ac:dyDescent="0.2">
      <c r="A186" s="34"/>
      <c r="B186" s="221"/>
      <c r="C186" s="221"/>
      <c r="D186" s="221"/>
      <c r="E186" s="221"/>
      <c r="F186" s="269"/>
      <c r="G186" s="34"/>
      <c r="H186" s="269"/>
      <c r="I186" s="34"/>
      <c r="J186" s="34"/>
    </row>
    <row r="187" spans="1:10" x14ac:dyDescent="0.2">
      <c r="A187" s="34"/>
      <c r="B187" s="221"/>
      <c r="C187" s="221"/>
      <c r="D187" s="221"/>
      <c r="E187" s="221"/>
      <c r="F187" s="269"/>
      <c r="G187" s="34"/>
      <c r="H187" s="269"/>
      <c r="I187" s="34"/>
      <c r="J187" s="34"/>
    </row>
    <row r="188" spans="1:10" x14ac:dyDescent="0.2">
      <c r="A188" s="34"/>
      <c r="B188" s="221"/>
      <c r="C188" s="221"/>
      <c r="D188" s="221"/>
      <c r="E188" s="221"/>
      <c r="F188" s="269"/>
      <c r="G188" s="34"/>
      <c r="H188" s="269"/>
      <c r="I188" s="34"/>
      <c r="J188" s="34"/>
    </row>
    <row r="189" spans="1:10" x14ac:dyDescent="0.2">
      <c r="A189" s="34"/>
      <c r="B189" s="221"/>
      <c r="C189" s="221"/>
      <c r="D189" s="221"/>
      <c r="E189" s="221"/>
      <c r="F189" s="269"/>
      <c r="G189" s="34"/>
      <c r="H189" s="269"/>
      <c r="I189" s="34"/>
      <c r="J189" s="34"/>
    </row>
    <row r="190" spans="1:10" x14ac:dyDescent="0.2">
      <c r="A190" s="34"/>
      <c r="B190" s="221"/>
      <c r="C190" s="221"/>
      <c r="D190" s="221"/>
      <c r="E190" s="221"/>
      <c r="F190" s="269"/>
      <c r="G190" s="34"/>
      <c r="H190" s="269"/>
      <c r="I190" s="34"/>
      <c r="J190" s="34"/>
    </row>
    <row r="191" spans="1:10" x14ac:dyDescent="0.2">
      <c r="A191" s="34"/>
      <c r="B191" s="221"/>
      <c r="C191" s="221"/>
      <c r="D191" s="221"/>
      <c r="E191" s="221"/>
      <c r="F191" s="269"/>
      <c r="G191" s="34"/>
      <c r="H191" s="269"/>
      <c r="I191" s="34"/>
      <c r="J191" s="34"/>
    </row>
    <row r="192" spans="1:10" x14ac:dyDescent="0.2">
      <c r="A192" s="34"/>
      <c r="B192" s="221"/>
      <c r="C192" s="221"/>
      <c r="D192" s="221"/>
      <c r="E192" s="221"/>
      <c r="F192" s="269"/>
      <c r="G192" s="34"/>
      <c r="H192" s="269"/>
      <c r="I192" s="34"/>
      <c r="J192" s="34"/>
    </row>
    <row r="193" spans="1:10" x14ac:dyDescent="0.2">
      <c r="A193" s="34"/>
      <c r="B193" s="221"/>
      <c r="C193" s="221"/>
      <c r="D193" s="221"/>
      <c r="E193" s="221"/>
      <c r="F193" s="269"/>
      <c r="G193" s="34"/>
      <c r="H193" s="269"/>
      <c r="I193" s="34"/>
      <c r="J193" s="34"/>
    </row>
    <row r="194" spans="1:10" x14ac:dyDescent="0.2">
      <c r="A194" s="34"/>
      <c r="B194" s="221"/>
      <c r="C194" s="221"/>
      <c r="D194" s="221"/>
      <c r="E194" s="221"/>
      <c r="F194" s="269"/>
      <c r="G194" s="34"/>
      <c r="H194" s="269"/>
      <c r="I194" s="34"/>
      <c r="J194" s="34"/>
    </row>
    <row r="195" spans="1:10" x14ac:dyDescent="0.2">
      <c r="A195" s="34"/>
      <c r="B195" s="221"/>
      <c r="C195" s="221"/>
      <c r="D195" s="221"/>
      <c r="E195" s="221"/>
      <c r="F195" s="269"/>
      <c r="G195" s="34"/>
      <c r="H195" s="269"/>
      <c r="I195" s="34"/>
      <c r="J195" s="34"/>
    </row>
    <row r="196" spans="1:10" x14ac:dyDescent="0.2">
      <c r="A196" s="34"/>
      <c r="B196" s="221"/>
      <c r="C196" s="221"/>
      <c r="D196" s="221"/>
      <c r="E196" s="221"/>
      <c r="F196" s="269"/>
      <c r="G196" s="34"/>
      <c r="H196" s="269"/>
      <c r="I196" s="34"/>
      <c r="J196" s="34"/>
    </row>
    <row r="197" spans="1:10" x14ac:dyDescent="0.2">
      <c r="A197" s="34"/>
      <c r="B197" s="221"/>
      <c r="C197" s="221"/>
      <c r="D197" s="221"/>
      <c r="E197" s="221"/>
      <c r="F197" s="269"/>
      <c r="G197" s="34"/>
      <c r="H197" s="269"/>
      <c r="I197" s="34"/>
      <c r="J197" s="34"/>
    </row>
    <row r="198" spans="1:10" x14ac:dyDescent="0.2">
      <c r="A198" s="34"/>
      <c r="B198" s="221"/>
      <c r="C198" s="221"/>
      <c r="D198" s="221"/>
      <c r="E198" s="221"/>
      <c r="F198" s="269"/>
      <c r="G198" s="34"/>
      <c r="H198" s="269"/>
      <c r="I198" s="34"/>
      <c r="J198" s="34"/>
    </row>
    <row r="199" spans="1:10" x14ac:dyDescent="0.2">
      <c r="A199" s="34"/>
      <c r="B199" s="221"/>
      <c r="C199" s="221"/>
      <c r="D199" s="221"/>
      <c r="E199" s="221"/>
      <c r="F199" s="269"/>
      <c r="G199" s="34"/>
      <c r="H199" s="269"/>
      <c r="I199" s="34"/>
      <c r="J199" s="34"/>
    </row>
    <row r="200" spans="1:10" x14ac:dyDescent="0.2">
      <c r="A200" s="34"/>
      <c r="B200" s="221"/>
      <c r="C200" s="221"/>
      <c r="D200" s="221"/>
      <c r="E200" s="221"/>
      <c r="F200" s="269"/>
      <c r="G200" s="34"/>
      <c r="H200" s="269"/>
      <c r="I200" s="34"/>
      <c r="J200" s="34"/>
    </row>
    <row r="201" spans="1:10" x14ac:dyDescent="0.2">
      <c r="A201" s="34"/>
      <c r="B201" s="221"/>
      <c r="C201" s="221"/>
      <c r="D201" s="221"/>
      <c r="E201" s="221"/>
      <c r="F201" s="269"/>
      <c r="G201" s="34"/>
      <c r="H201" s="269"/>
      <c r="I201" s="34"/>
      <c r="J201" s="34"/>
    </row>
    <row r="202" spans="1:10" x14ac:dyDescent="0.2">
      <c r="A202" s="34"/>
      <c r="B202" s="221"/>
      <c r="C202" s="221"/>
      <c r="D202" s="221"/>
      <c r="E202" s="221"/>
      <c r="F202" s="269"/>
      <c r="G202" s="34"/>
      <c r="H202" s="269"/>
      <c r="I202" s="34"/>
      <c r="J202" s="34"/>
    </row>
    <row r="203" spans="1:10" x14ac:dyDescent="0.2">
      <c r="A203" s="34"/>
      <c r="B203" s="221"/>
      <c r="C203" s="221"/>
      <c r="D203" s="221"/>
      <c r="E203" s="221"/>
      <c r="F203" s="269"/>
      <c r="G203" s="34"/>
      <c r="H203" s="269"/>
      <c r="I203" s="34"/>
      <c r="J203" s="34"/>
    </row>
    <row r="204" spans="1:10" x14ac:dyDescent="0.2">
      <c r="A204" s="34"/>
      <c r="B204" s="221"/>
      <c r="C204" s="221"/>
      <c r="D204" s="221"/>
      <c r="E204" s="221"/>
      <c r="F204" s="269"/>
      <c r="G204" s="34"/>
      <c r="H204" s="269"/>
      <c r="I204" s="34"/>
      <c r="J204" s="34"/>
    </row>
    <row r="205" spans="1:10" x14ac:dyDescent="0.2">
      <c r="A205" s="34"/>
      <c r="B205" s="221"/>
      <c r="C205" s="221"/>
      <c r="D205" s="221"/>
      <c r="E205" s="221"/>
      <c r="F205" s="269"/>
      <c r="G205" s="34"/>
      <c r="H205" s="269"/>
      <c r="I205" s="34"/>
      <c r="J205" s="34"/>
    </row>
    <row r="206" spans="1:10" x14ac:dyDescent="0.2">
      <c r="A206" s="34"/>
      <c r="B206" s="221"/>
      <c r="C206" s="221"/>
      <c r="D206" s="221"/>
      <c r="E206" s="221"/>
      <c r="F206" s="269"/>
      <c r="G206" s="34"/>
      <c r="H206" s="269"/>
      <c r="I206" s="34"/>
      <c r="J206" s="34"/>
    </row>
    <row r="207" spans="1:10" x14ac:dyDescent="0.2">
      <c r="A207" s="34"/>
      <c r="B207" s="221"/>
      <c r="C207" s="221"/>
      <c r="D207" s="221"/>
      <c r="E207" s="221"/>
      <c r="F207" s="269"/>
      <c r="G207" s="34"/>
      <c r="H207" s="269"/>
      <c r="I207" s="34"/>
      <c r="J207" s="34"/>
    </row>
    <row r="208" spans="1:10" x14ac:dyDescent="0.2">
      <c r="A208" s="34"/>
      <c r="B208" s="221"/>
      <c r="C208" s="221"/>
      <c r="D208" s="221"/>
      <c r="E208" s="221"/>
      <c r="F208" s="269"/>
      <c r="G208" s="34"/>
      <c r="H208" s="269"/>
      <c r="I208" s="34"/>
      <c r="J208" s="34"/>
    </row>
    <row r="209" spans="1:10" x14ac:dyDescent="0.2">
      <c r="A209" s="34"/>
      <c r="B209" s="221"/>
      <c r="C209" s="221"/>
      <c r="D209" s="221"/>
      <c r="E209" s="221"/>
      <c r="F209" s="269"/>
      <c r="G209" s="34"/>
      <c r="H209" s="269"/>
      <c r="I209" s="34"/>
      <c r="J209" s="34"/>
    </row>
    <row r="210" spans="1:10" x14ac:dyDescent="0.2">
      <c r="A210" s="34"/>
      <c r="B210" s="221"/>
      <c r="C210" s="221"/>
      <c r="D210" s="221"/>
      <c r="E210" s="221"/>
      <c r="F210" s="269"/>
      <c r="G210" s="34"/>
      <c r="H210" s="269"/>
      <c r="I210" s="34"/>
      <c r="J210" s="34"/>
    </row>
    <row r="211" spans="1:10" x14ac:dyDescent="0.2">
      <c r="A211" s="34"/>
      <c r="B211" s="221"/>
      <c r="C211" s="221"/>
      <c r="D211" s="221"/>
      <c r="E211" s="221"/>
      <c r="F211" s="269"/>
      <c r="G211" s="34"/>
      <c r="H211" s="269"/>
      <c r="I211" s="34"/>
      <c r="J211" s="34"/>
    </row>
    <row r="212" spans="1:10" x14ac:dyDescent="0.2">
      <c r="A212" s="34"/>
      <c r="B212" s="221"/>
      <c r="C212" s="221"/>
      <c r="D212" s="221"/>
      <c r="E212" s="221"/>
      <c r="F212" s="269"/>
      <c r="G212" s="34"/>
      <c r="H212" s="269"/>
      <c r="I212" s="34"/>
      <c r="J212" s="34"/>
    </row>
    <row r="213" spans="1:10" x14ac:dyDescent="0.2">
      <c r="A213" s="34"/>
      <c r="B213" s="221"/>
      <c r="C213" s="221"/>
      <c r="D213" s="221"/>
      <c r="E213" s="221"/>
      <c r="F213" s="269"/>
      <c r="G213" s="34"/>
      <c r="H213" s="269"/>
      <c r="I213" s="34"/>
      <c r="J213" s="34"/>
    </row>
    <row r="214" spans="1:10" x14ac:dyDescent="0.2">
      <c r="A214" s="34"/>
      <c r="B214" s="221"/>
      <c r="C214" s="221"/>
      <c r="D214" s="221"/>
      <c r="E214" s="221"/>
      <c r="F214" s="269"/>
      <c r="G214" s="34"/>
      <c r="H214" s="269"/>
      <c r="I214" s="34"/>
      <c r="J214" s="34"/>
    </row>
    <row r="215" spans="1:10" x14ac:dyDescent="0.2">
      <c r="A215" s="34"/>
      <c r="B215" s="221"/>
      <c r="C215" s="221"/>
      <c r="D215" s="221"/>
      <c r="E215" s="221"/>
      <c r="F215" s="269"/>
      <c r="G215" s="34"/>
      <c r="H215" s="269"/>
      <c r="I215" s="34"/>
      <c r="J215" s="34"/>
    </row>
    <row r="216" spans="1:10" x14ac:dyDescent="0.2">
      <c r="A216" s="34"/>
      <c r="B216" s="221"/>
      <c r="C216" s="221"/>
      <c r="D216" s="221"/>
      <c r="E216" s="221"/>
      <c r="F216" s="269"/>
      <c r="G216" s="34"/>
      <c r="H216" s="269"/>
      <c r="I216" s="34"/>
      <c r="J216" s="34"/>
    </row>
    <row r="217" spans="1:10" x14ac:dyDescent="0.2">
      <c r="A217" s="34"/>
      <c r="B217" s="221"/>
      <c r="C217" s="221"/>
      <c r="D217" s="221"/>
      <c r="E217" s="221"/>
      <c r="F217" s="269"/>
      <c r="G217" s="34"/>
      <c r="H217" s="269"/>
      <c r="I217" s="34"/>
      <c r="J217" s="34"/>
    </row>
    <row r="218" spans="1:10" x14ac:dyDescent="0.2">
      <c r="A218" s="34"/>
      <c r="B218" s="221"/>
      <c r="C218" s="221"/>
      <c r="D218" s="221"/>
      <c r="E218" s="221"/>
      <c r="F218" s="269"/>
      <c r="G218" s="34"/>
      <c r="H218" s="269"/>
      <c r="I218" s="34"/>
      <c r="J218" s="34"/>
    </row>
    <row r="219" spans="1:10" x14ac:dyDescent="0.2">
      <c r="A219" s="34"/>
      <c r="B219" s="221"/>
      <c r="C219" s="221"/>
      <c r="D219" s="221"/>
      <c r="E219" s="221"/>
      <c r="F219" s="269"/>
      <c r="G219" s="34"/>
      <c r="H219" s="269"/>
      <c r="I219" s="34"/>
      <c r="J219" s="34"/>
    </row>
    <row r="220" spans="1:10" x14ac:dyDescent="0.2">
      <c r="A220" s="34"/>
      <c r="B220" s="221"/>
      <c r="C220" s="221"/>
      <c r="D220" s="221"/>
      <c r="E220" s="221"/>
      <c r="F220" s="269"/>
      <c r="G220" s="34"/>
      <c r="H220" s="269"/>
      <c r="I220" s="34"/>
      <c r="J220" s="34"/>
    </row>
    <row r="221" spans="1:10" x14ac:dyDescent="0.2">
      <c r="A221" s="34"/>
      <c r="B221" s="221"/>
      <c r="C221" s="221"/>
      <c r="D221" s="221"/>
      <c r="E221" s="221"/>
      <c r="F221" s="269"/>
      <c r="G221" s="34"/>
      <c r="H221" s="269"/>
      <c r="I221" s="34"/>
      <c r="J221" s="34"/>
    </row>
    <row r="222" spans="1:10" x14ac:dyDescent="0.2">
      <c r="A222" s="34"/>
      <c r="B222" s="221"/>
      <c r="C222" s="221"/>
      <c r="D222" s="221"/>
      <c r="E222" s="221"/>
      <c r="F222" s="269"/>
      <c r="G222" s="34"/>
      <c r="H222" s="269"/>
      <c r="I222" s="34"/>
      <c r="J222" s="34"/>
    </row>
    <row r="223" spans="1:10" x14ac:dyDescent="0.2">
      <c r="A223" s="34"/>
      <c r="B223" s="221"/>
      <c r="C223" s="221"/>
      <c r="D223" s="221"/>
      <c r="E223" s="221"/>
      <c r="F223" s="269"/>
      <c r="G223" s="34"/>
      <c r="H223" s="269"/>
      <c r="I223" s="34"/>
      <c r="J223" s="34"/>
    </row>
    <row r="224" spans="1:10" x14ac:dyDescent="0.2">
      <c r="A224" s="34"/>
      <c r="B224" s="221"/>
      <c r="C224" s="221"/>
      <c r="D224" s="221"/>
      <c r="E224" s="221"/>
      <c r="F224" s="269"/>
      <c r="G224" s="34"/>
      <c r="H224" s="269"/>
      <c r="I224" s="34"/>
      <c r="J224" s="34"/>
    </row>
    <row r="225" spans="1:10" x14ac:dyDescent="0.2">
      <c r="A225" s="34"/>
      <c r="B225" s="221"/>
      <c r="C225" s="221"/>
      <c r="D225" s="221"/>
      <c r="E225" s="221"/>
      <c r="F225" s="269"/>
      <c r="G225" s="34"/>
      <c r="H225" s="269"/>
      <c r="I225" s="34"/>
      <c r="J225" s="34"/>
    </row>
    <row r="226" spans="1:10" x14ac:dyDescent="0.2">
      <c r="A226" s="34"/>
      <c r="B226" s="221"/>
      <c r="C226" s="221"/>
      <c r="D226" s="221"/>
      <c r="E226" s="221"/>
      <c r="F226" s="269"/>
      <c r="G226" s="34"/>
      <c r="H226" s="269"/>
      <c r="I226" s="34"/>
      <c r="J226" s="34"/>
    </row>
    <row r="227" spans="1:10" x14ac:dyDescent="0.2">
      <c r="A227" s="34"/>
      <c r="B227" s="221"/>
      <c r="C227" s="221"/>
      <c r="D227" s="221"/>
      <c r="E227" s="221"/>
      <c r="F227" s="269"/>
      <c r="G227" s="34"/>
      <c r="H227" s="269"/>
      <c r="I227" s="34"/>
      <c r="J227" s="34"/>
    </row>
    <row r="228" spans="1:10" x14ac:dyDescent="0.2">
      <c r="A228" s="34"/>
      <c r="B228" s="221"/>
      <c r="C228" s="221"/>
      <c r="D228" s="221"/>
      <c r="E228" s="221"/>
      <c r="F228" s="269"/>
      <c r="G228" s="34"/>
      <c r="H228" s="269"/>
      <c r="I228" s="34"/>
      <c r="J228" s="34"/>
    </row>
    <row r="229" spans="1:10" x14ac:dyDescent="0.2">
      <c r="A229" s="34"/>
      <c r="B229" s="221"/>
      <c r="C229" s="221"/>
      <c r="D229" s="221"/>
      <c r="E229" s="221"/>
      <c r="F229" s="269"/>
      <c r="G229" s="34"/>
      <c r="H229" s="269"/>
      <c r="I229" s="34"/>
      <c r="J229" s="34"/>
    </row>
    <row r="230" spans="1:10" x14ac:dyDescent="0.2">
      <c r="A230" s="34"/>
      <c r="B230" s="221"/>
      <c r="C230" s="221"/>
      <c r="D230" s="221"/>
      <c r="E230" s="221"/>
      <c r="F230" s="269"/>
      <c r="G230" s="34"/>
      <c r="H230" s="269"/>
      <c r="I230" s="34"/>
      <c r="J230" s="34"/>
    </row>
    <row r="231" spans="1:10" x14ac:dyDescent="0.2">
      <c r="A231" s="34"/>
      <c r="B231" s="221"/>
      <c r="C231" s="221"/>
      <c r="D231" s="221"/>
      <c r="E231" s="221"/>
      <c r="F231" s="269"/>
      <c r="G231" s="34"/>
      <c r="H231" s="269"/>
      <c r="I231" s="34"/>
      <c r="J231" s="34"/>
    </row>
    <row r="232" spans="1:10" x14ac:dyDescent="0.2">
      <c r="A232" s="34"/>
      <c r="B232" s="221"/>
      <c r="C232" s="221"/>
      <c r="D232" s="221"/>
      <c r="E232" s="221"/>
      <c r="F232" s="269"/>
      <c r="G232" s="34"/>
      <c r="H232" s="269"/>
      <c r="I232" s="34"/>
      <c r="J232" s="34"/>
    </row>
    <row r="233" spans="1:10" x14ac:dyDescent="0.2">
      <c r="A233" s="34"/>
      <c r="B233" s="221"/>
      <c r="C233" s="221"/>
      <c r="D233" s="221"/>
      <c r="E233" s="221"/>
      <c r="F233" s="269"/>
      <c r="G233" s="34"/>
      <c r="H233" s="269"/>
      <c r="I233" s="34"/>
      <c r="J233" s="34"/>
    </row>
    <row r="234" spans="1:10" x14ac:dyDescent="0.2">
      <c r="A234" s="34"/>
      <c r="B234" s="221"/>
      <c r="C234" s="221"/>
      <c r="D234" s="221"/>
      <c r="E234" s="221"/>
      <c r="F234" s="269"/>
      <c r="G234" s="34"/>
      <c r="H234" s="269"/>
      <c r="I234" s="34"/>
      <c r="J234" s="34"/>
    </row>
    <row r="235" spans="1:10" x14ac:dyDescent="0.2">
      <c r="A235" s="34"/>
      <c r="B235" s="221"/>
      <c r="C235" s="221"/>
      <c r="D235" s="221"/>
      <c r="E235" s="221"/>
      <c r="F235" s="269"/>
      <c r="G235" s="34"/>
      <c r="H235" s="269"/>
      <c r="I235" s="34"/>
      <c r="J235" s="34"/>
    </row>
    <row r="236" spans="1:10" x14ac:dyDescent="0.2">
      <c r="A236" s="34"/>
      <c r="B236" s="221"/>
      <c r="C236" s="221"/>
      <c r="D236" s="221"/>
      <c r="E236" s="221"/>
      <c r="F236" s="269"/>
      <c r="G236" s="34"/>
      <c r="H236" s="269"/>
      <c r="I236" s="34"/>
      <c r="J236" s="34"/>
    </row>
    <row r="237" spans="1:10" x14ac:dyDescent="0.2">
      <c r="A237" s="34"/>
      <c r="B237" s="221"/>
      <c r="C237" s="221"/>
      <c r="D237" s="221"/>
      <c r="E237" s="221"/>
      <c r="F237" s="269"/>
      <c r="G237" s="34"/>
      <c r="H237" s="269"/>
      <c r="I237" s="34"/>
      <c r="J237" s="34"/>
    </row>
    <row r="238" spans="1:10" x14ac:dyDescent="0.2">
      <c r="A238" s="34"/>
      <c r="B238" s="221"/>
      <c r="C238" s="221"/>
      <c r="D238" s="221"/>
      <c r="E238" s="221"/>
      <c r="F238" s="269"/>
      <c r="G238" s="34"/>
      <c r="H238" s="269"/>
      <c r="I238" s="34"/>
      <c r="J238" s="34"/>
    </row>
    <row r="239" spans="1:10" x14ac:dyDescent="0.2">
      <c r="A239" s="34"/>
      <c r="B239" s="221"/>
      <c r="C239" s="221"/>
      <c r="D239" s="221"/>
      <c r="E239" s="221"/>
      <c r="F239" s="269"/>
      <c r="G239" s="34"/>
      <c r="H239" s="269"/>
      <c r="I239" s="34"/>
      <c r="J239" s="34"/>
    </row>
    <row r="240" spans="1:10" x14ac:dyDescent="0.2">
      <c r="A240" s="34"/>
      <c r="B240" s="221"/>
      <c r="C240" s="221"/>
      <c r="D240" s="221"/>
      <c r="E240" s="221"/>
      <c r="F240" s="269"/>
      <c r="G240" s="34"/>
      <c r="H240" s="269"/>
      <c r="I240" s="34"/>
      <c r="J240" s="34"/>
    </row>
    <row r="241" spans="1:10" x14ac:dyDescent="0.2">
      <c r="A241" s="34"/>
      <c r="B241" s="221"/>
      <c r="C241" s="221"/>
      <c r="D241" s="221"/>
      <c r="E241" s="221"/>
      <c r="F241" s="269"/>
      <c r="G241" s="34"/>
      <c r="H241" s="269"/>
      <c r="I241" s="34"/>
      <c r="J241" s="34"/>
    </row>
    <row r="242" spans="1:10" x14ac:dyDescent="0.2">
      <c r="A242" s="34"/>
      <c r="B242" s="221"/>
      <c r="C242" s="221"/>
      <c r="D242" s="221"/>
      <c r="E242" s="221"/>
      <c r="F242" s="269"/>
      <c r="G242" s="34"/>
      <c r="H242" s="269"/>
      <c r="I242" s="34"/>
      <c r="J242" s="34"/>
    </row>
    <row r="243" spans="1:10" x14ac:dyDescent="0.2">
      <c r="A243" s="34"/>
      <c r="B243" s="221"/>
      <c r="C243" s="221"/>
      <c r="D243" s="221"/>
      <c r="E243" s="221"/>
      <c r="F243" s="269"/>
      <c r="G243" s="34"/>
      <c r="H243" s="269"/>
      <c r="I243" s="34"/>
      <c r="J243" s="34"/>
    </row>
    <row r="244" spans="1:10" x14ac:dyDescent="0.2">
      <c r="A244" s="34"/>
      <c r="B244" s="221"/>
      <c r="C244" s="221"/>
      <c r="D244" s="221"/>
      <c r="E244" s="221"/>
      <c r="F244" s="269"/>
      <c r="G244" s="34"/>
      <c r="H244" s="269"/>
      <c r="I244" s="34"/>
      <c r="J244" s="34"/>
    </row>
    <row r="245" spans="1:10" x14ac:dyDescent="0.2">
      <c r="A245" s="34"/>
      <c r="B245" s="221"/>
      <c r="C245" s="221"/>
      <c r="D245" s="221"/>
      <c r="E245" s="221"/>
      <c r="F245" s="269"/>
      <c r="G245" s="34"/>
      <c r="H245" s="269"/>
      <c r="I245" s="34"/>
      <c r="J245" s="34"/>
    </row>
    <row r="246" spans="1:10" x14ac:dyDescent="0.2">
      <c r="A246" s="34"/>
      <c r="B246" s="221"/>
      <c r="C246" s="221"/>
      <c r="D246" s="221"/>
      <c r="E246" s="221"/>
      <c r="F246" s="269"/>
      <c r="G246" s="34"/>
      <c r="H246" s="269"/>
      <c r="I246" s="34"/>
      <c r="J246" s="34"/>
    </row>
    <row r="247" spans="1:10" x14ac:dyDescent="0.2">
      <c r="A247" s="34"/>
      <c r="B247" s="221"/>
      <c r="C247" s="221"/>
      <c r="D247" s="221"/>
      <c r="E247" s="221"/>
      <c r="F247" s="269"/>
      <c r="G247" s="34"/>
      <c r="H247" s="269"/>
      <c r="I247" s="34"/>
      <c r="J247" s="34"/>
    </row>
    <row r="248" spans="1:10" x14ac:dyDescent="0.2">
      <c r="A248" s="34"/>
      <c r="B248" s="221"/>
      <c r="C248" s="221"/>
      <c r="D248" s="221"/>
      <c r="E248" s="221"/>
      <c r="F248" s="269"/>
      <c r="G248" s="34"/>
      <c r="H248" s="269"/>
      <c r="I248" s="34"/>
      <c r="J248" s="34"/>
    </row>
    <row r="249" spans="1:10" x14ac:dyDescent="0.2">
      <c r="A249" s="34"/>
      <c r="B249" s="221"/>
      <c r="C249" s="221"/>
      <c r="D249" s="221"/>
      <c r="E249" s="221"/>
      <c r="F249" s="269"/>
      <c r="G249" s="34"/>
      <c r="H249" s="269"/>
      <c r="I249" s="34"/>
      <c r="J249" s="34"/>
    </row>
    <row r="250" spans="1:10" x14ac:dyDescent="0.2">
      <c r="A250" s="34"/>
      <c r="B250" s="221"/>
      <c r="C250" s="221"/>
      <c r="D250" s="221"/>
      <c r="E250" s="221"/>
      <c r="F250" s="269"/>
      <c r="G250" s="34"/>
      <c r="H250" s="269"/>
      <c r="I250" s="34"/>
      <c r="J250" s="34"/>
    </row>
    <row r="251" spans="1:10" x14ac:dyDescent="0.2">
      <c r="A251" s="34"/>
      <c r="B251" s="221"/>
      <c r="C251" s="221"/>
      <c r="D251" s="221"/>
      <c r="E251" s="221"/>
      <c r="F251" s="269"/>
      <c r="G251" s="34"/>
      <c r="H251" s="269"/>
      <c r="I251" s="34"/>
      <c r="J251" s="34"/>
    </row>
    <row r="252" spans="1:10" x14ac:dyDescent="0.2">
      <c r="A252" s="34"/>
      <c r="B252" s="221"/>
      <c r="C252" s="221"/>
      <c r="D252" s="221"/>
      <c r="E252" s="221"/>
      <c r="F252" s="269"/>
      <c r="G252" s="34"/>
      <c r="H252" s="269"/>
      <c r="I252" s="34"/>
      <c r="J252" s="34"/>
    </row>
    <row r="253" spans="1:10" x14ac:dyDescent="0.2">
      <c r="A253" s="34"/>
      <c r="B253" s="221"/>
      <c r="C253" s="221"/>
      <c r="D253" s="221"/>
      <c r="E253" s="221"/>
      <c r="F253" s="269"/>
      <c r="G253" s="34"/>
      <c r="H253" s="269"/>
      <c r="I253" s="34"/>
      <c r="J253" s="34"/>
    </row>
    <row r="254" spans="1:10" x14ac:dyDescent="0.2">
      <c r="A254" s="34"/>
      <c r="B254" s="221"/>
      <c r="C254" s="221"/>
      <c r="D254" s="221"/>
      <c r="E254" s="221"/>
      <c r="F254" s="269"/>
      <c r="G254" s="34"/>
      <c r="H254" s="269"/>
      <c r="I254" s="34"/>
      <c r="J254" s="34"/>
    </row>
    <row r="255" spans="1:10" x14ac:dyDescent="0.2">
      <c r="A255" s="34"/>
      <c r="B255" s="221"/>
      <c r="C255" s="221"/>
      <c r="D255" s="221"/>
      <c r="E255" s="221"/>
      <c r="F255" s="269"/>
      <c r="G255" s="34"/>
      <c r="H255" s="269"/>
      <c r="I255" s="34"/>
      <c r="J255" s="34"/>
    </row>
    <row r="256" spans="1:10" x14ac:dyDescent="0.2">
      <c r="A256" s="34"/>
      <c r="B256" s="221"/>
      <c r="C256" s="221"/>
      <c r="D256" s="221"/>
      <c r="E256" s="221"/>
      <c r="F256" s="269"/>
      <c r="G256" s="34"/>
      <c r="H256" s="269"/>
      <c r="I256" s="34"/>
      <c r="J256" s="34"/>
    </row>
    <row r="257" spans="1:10" x14ac:dyDescent="0.2">
      <c r="A257" s="34"/>
      <c r="B257" s="221"/>
      <c r="C257" s="221"/>
      <c r="D257" s="221"/>
      <c r="E257" s="221"/>
      <c r="F257" s="269"/>
      <c r="G257" s="34"/>
      <c r="H257" s="269"/>
      <c r="I257" s="34"/>
      <c r="J257" s="34"/>
    </row>
    <row r="258" spans="1:10" x14ac:dyDescent="0.2">
      <c r="A258" s="34"/>
      <c r="B258" s="221"/>
      <c r="C258" s="221"/>
      <c r="D258" s="221"/>
      <c r="E258" s="221"/>
      <c r="F258" s="269"/>
      <c r="G258" s="34"/>
      <c r="H258" s="269"/>
      <c r="I258" s="34"/>
      <c r="J258" s="34"/>
    </row>
    <row r="259" spans="1:10" x14ac:dyDescent="0.2">
      <c r="A259" s="34"/>
      <c r="B259" s="221"/>
      <c r="C259" s="221"/>
      <c r="D259" s="221"/>
      <c r="E259" s="221"/>
      <c r="F259" s="269"/>
      <c r="G259" s="34"/>
      <c r="H259" s="269"/>
      <c r="I259" s="34"/>
      <c r="J259" s="34"/>
    </row>
    <row r="260" spans="1:10" x14ac:dyDescent="0.2">
      <c r="A260" s="34"/>
      <c r="B260" s="221"/>
      <c r="C260" s="221"/>
      <c r="D260" s="221"/>
      <c r="E260" s="221"/>
      <c r="F260" s="269"/>
      <c r="G260" s="34"/>
      <c r="H260" s="269"/>
      <c r="I260" s="34"/>
      <c r="J260" s="34"/>
    </row>
    <row r="261" spans="1:10" x14ac:dyDescent="0.2">
      <c r="A261" s="34"/>
      <c r="B261" s="221"/>
      <c r="C261" s="221"/>
      <c r="D261" s="221"/>
      <c r="E261" s="221"/>
      <c r="F261" s="269"/>
      <c r="G261" s="34"/>
      <c r="H261" s="269"/>
      <c r="I261" s="34"/>
      <c r="J261" s="34"/>
    </row>
    <row r="262" spans="1:10" x14ac:dyDescent="0.2">
      <c r="A262" s="34"/>
      <c r="B262" s="221"/>
      <c r="C262" s="221"/>
      <c r="D262" s="221"/>
      <c r="E262" s="221"/>
      <c r="F262" s="269"/>
      <c r="G262" s="34"/>
      <c r="H262" s="269"/>
      <c r="I262" s="34"/>
      <c r="J262" s="34"/>
    </row>
    <row r="263" spans="1:10" x14ac:dyDescent="0.2">
      <c r="A263" s="34"/>
      <c r="B263" s="221"/>
      <c r="C263" s="221"/>
      <c r="D263" s="221"/>
      <c r="E263" s="221"/>
      <c r="F263" s="269"/>
      <c r="G263" s="34"/>
      <c r="H263" s="269"/>
      <c r="I263" s="34"/>
      <c r="J263" s="34"/>
    </row>
    <row r="264" spans="1:10" x14ac:dyDescent="0.2">
      <c r="A264" s="34"/>
      <c r="B264" s="221"/>
      <c r="C264" s="221"/>
      <c r="D264" s="221"/>
      <c r="E264" s="221"/>
      <c r="F264" s="269"/>
      <c r="G264" s="34"/>
      <c r="H264" s="269"/>
      <c r="I264" s="34"/>
      <c r="J264" s="34"/>
    </row>
    <row r="265" spans="1:10" x14ac:dyDescent="0.2">
      <c r="A265" s="34"/>
      <c r="B265" s="221"/>
      <c r="C265" s="221"/>
      <c r="D265" s="221"/>
      <c r="E265" s="221"/>
      <c r="F265" s="269"/>
      <c r="G265" s="34"/>
      <c r="H265" s="269"/>
      <c r="I265" s="34"/>
      <c r="J265" s="34"/>
    </row>
    <row r="266" spans="1:10" x14ac:dyDescent="0.2">
      <c r="A266" s="34"/>
      <c r="B266" s="221"/>
      <c r="C266" s="221"/>
      <c r="D266" s="221"/>
      <c r="E266" s="221"/>
      <c r="F266" s="269"/>
      <c r="G266" s="34"/>
      <c r="H266" s="269"/>
      <c r="I266" s="34"/>
      <c r="J266" s="34"/>
    </row>
    <row r="267" spans="1:10" x14ac:dyDescent="0.2">
      <c r="A267" s="34"/>
      <c r="B267" s="221"/>
      <c r="C267" s="221"/>
      <c r="D267" s="221"/>
      <c r="E267" s="221"/>
      <c r="F267" s="269"/>
      <c r="G267" s="34"/>
      <c r="H267" s="269"/>
      <c r="I267" s="34"/>
      <c r="J267" s="34"/>
    </row>
    <row r="268" spans="1:10" x14ac:dyDescent="0.2">
      <c r="A268" s="34"/>
      <c r="B268" s="221"/>
      <c r="C268" s="221"/>
      <c r="D268" s="221"/>
      <c r="E268" s="221"/>
      <c r="F268" s="269"/>
      <c r="G268" s="34"/>
      <c r="H268" s="269"/>
      <c r="I268" s="34"/>
      <c r="J268" s="34"/>
    </row>
    <row r="269" spans="1:10" x14ac:dyDescent="0.2">
      <c r="A269" s="34"/>
      <c r="B269" s="221"/>
      <c r="C269" s="221"/>
      <c r="D269" s="221"/>
      <c r="E269" s="221"/>
      <c r="F269" s="269"/>
      <c r="G269" s="34"/>
      <c r="H269" s="269"/>
      <c r="I269" s="34"/>
      <c r="J269" s="34"/>
    </row>
    <row r="270" spans="1:10" x14ac:dyDescent="0.2">
      <c r="A270" s="34"/>
      <c r="B270" s="221"/>
      <c r="C270" s="221"/>
      <c r="D270" s="221"/>
      <c r="E270" s="221"/>
      <c r="F270" s="269"/>
      <c r="G270" s="34"/>
      <c r="H270" s="269"/>
      <c r="I270" s="34"/>
      <c r="J270" s="34"/>
    </row>
    <row r="271" spans="1:10" x14ac:dyDescent="0.2">
      <c r="A271" s="34"/>
      <c r="B271" s="221"/>
      <c r="C271" s="221"/>
      <c r="D271" s="221"/>
      <c r="E271" s="221"/>
      <c r="F271" s="269"/>
      <c r="G271" s="34"/>
      <c r="H271" s="269"/>
      <c r="I271" s="34"/>
      <c r="J271" s="34"/>
    </row>
    <row r="272" spans="1:10" x14ac:dyDescent="0.2">
      <c r="A272" s="34"/>
      <c r="B272" s="221"/>
      <c r="C272" s="221"/>
      <c r="D272" s="221"/>
      <c r="E272" s="221"/>
      <c r="F272" s="269"/>
      <c r="G272" s="34"/>
      <c r="H272" s="269"/>
      <c r="I272" s="34"/>
      <c r="J272" s="34"/>
    </row>
    <row r="273" spans="1:10" x14ac:dyDescent="0.2">
      <c r="A273" s="34"/>
      <c r="B273" s="221"/>
      <c r="C273" s="221"/>
      <c r="D273" s="221"/>
      <c r="E273" s="221"/>
      <c r="F273" s="269"/>
      <c r="G273" s="34"/>
      <c r="H273" s="269"/>
      <c r="I273" s="34"/>
      <c r="J273" s="34"/>
    </row>
    <row r="274" spans="1:10" x14ac:dyDescent="0.2">
      <c r="A274" s="34"/>
      <c r="B274" s="221"/>
      <c r="C274" s="221"/>
      <c r="D274" s="221"/>
      <c r="E274" s="221"/>
      <c r="F274" s="269"/>
      <c r="G274" s="34"/>
      <c r="H274" s="269"/>
      <c r="I274" s="34"/>
      <c r="J274" s="34"/>
    </row>
    <row r="275" spans="1:10" x14ac:dyDescent="0.2">
      <c r="A275" s="34"/>
      <c r="B275" s="221"/>
      <c r="C275" s="221"/>
      <c r="D275" s="221"/>
      <c r="E275" s="221"/>
      <c r="F275" s="269"/>
      <c r="G275" s="34"/>
      <c r="H275" s="269"/>
      <c r="I275" s="34"/>
      <c r="J275" s="34"/>
    </row>
    <row r="276" spans="1:10" x14ac:dyDescent="0.2">
      <c r="A276" s="34"/>
      <c r="B276" s="221"/>
      <c r="C276" s="221"/>
      <c r="D276" s="221"/>
      <c r="E276" s="221"/>
      <c r="F276" s="269"/>
      <c r="G276" s="34"/>
      <c r="H276" s="269"/>
      <c r="I276" s="34"/>
      <c r="J276" s="34"/>
    </row>
    <row r="277" spans="1:10" x14ac:dyDescent="0.2">
      <c r="A277" s="34"/>
      <c r="B277" s="221"/>
      <c r="C277" s="221"/>
      <c r="D277" s="221"/>
      <c r="E277" s="221"/>
      <c r="F277" s="269"/>
      <c r="G277" s="34"/>
      <c r="H277" s="269"/>
      <c r="I277" s="34"/>
      <c r="J277" s="34"/>
    </row>
    <row r="278" spans="1:10" x14ac:dyDescent="0.2">
      <c r="A278" s="34"/>
      <c r="B278" s="221"/>
      <c r="C278" s="221"/>
      <c r="D278" s="221"/>
      <c r="E278" s="221"/>
      <c r="F278" s="269"/>
      <c r="G278" s="34"/>
      <c r="H278" s="269"/>
      <c r="I278" s="34"/>
      <c r="J278" s="34"/>
    </row>
    <row r="279" spans="1:10" x14ac:dyDescent="0.2">
      <c r="A279" s="34"/>
      <c r="B279" s="221"/>
      <c r="C279" s="221"/>
      <c r="D279" s="221"/>
      <c r="E279" s="221"/>
      <c r="F279" s="269"/>
      <c r="G279" s="34"/>
      <c r="H279" s="269"/>
      <c r="I279" s="34"/>
      <c r="J279" s="34"/>
    </row>
    <row r="280" spans="1:10" x14ac:dyDescent="0.2">
      <c r="A280" s="34"/>
      <c r="B280" s="221"/>
      <c r="C280" s="221"/>
      <c r="D280" s="221"/>
      <c r="E280" s="221"/>
      <c r="F280" s="269"/>
      <c r="G280" s="34"/>
      <c r="H280" s="269"/>
      <c r="I280" s="34"/>
      <c r="J280" s="34"/>
    </row>
    <row r="281" spans="1:10" x14ac:dyDescent="0.2">
      <c r="A281" s="34"/>
      <c r="B281" s="221"/>
      <c r="C281" s="221"/>
      <c r="D281" s="221"/>
      <c r="E281" s="221"/>
      <c r="F281" s="269"/>
      <c r="G281" s="34"/>
      <c r="H281" s="269"/>
      <c r="I281" s="34"/>
      <c r="J281" s="34"/>
    </row>
    <row r="282" spans="1:10" x14ac:dyDescent="0.2">
      <c r="A282" s="34"/>
      <c r="B282" s="221"/>
      <c r="C282" s="221"/>
      <c r="D282" s="221"/>
      <c r="E282" s="221"/>
      <c r="F282" s="269"/>
      <c r="G282" s="34"/>
      <c r="H282" s="269"/>
      <c r="I282" s="34"/>
      <c r="J282" s="34"/>
    </row>
    <row r="283" spans="1:10" x14ac:dyDescent="0.2">
      <c r="A283" s="34"/>
      <c r="B283" s="221"/>
      <c r="C283" s="221"/>
      <c r="D283" s="221"/>
      <c r="E283" s="221"/>
      <c r="F283" s="269"/>
      <c r="G283" s="34"/>
      <c r="H283" s="269"/>
      <c r="I283" s="34"/>
      <c r="J283" s="34"/>
    </row>
    <row r="284" spans="1:10" x14ac:dyDescent="0.2">
      <c r="A284" s="34"/>
      <c r="B284" s="221"/>
      <c r="C284" s="221"/>
      <c r="D284" s="221"/>
      <c r="E284" s="221"/>
      <c r="F284" s="269"/>
      <c r="G284" s="34"/>
      <c r="H284" s="269"/>
      <c r="I284" s="34"/>
      <c r="J284" s="34"/>
    </row>
    <row r="285" spans="1:10" x14ac:dyDescent="0.2">
      <c r="A285" s="34"/>
      <c r="B285" s="221"/>
      <c r="C285" s="221"/>
      <c r="D285" s="221"/>
      <c r="E285" s="221"/>
      <c r="F285" s="269"/>
      <c r="G285" s="34"/>
      <c r="H285" s="269"/>
      <c r="I285" s="34"/>
      <c r="J285" s="34"/>
    </row>
    <row r="286" spans="1:10" x14ac:dyDescent="0.2">
      <c r="A286" s="34"/>
      <c r="B286" s="221"/>
      <c r="C286" s="221"/>
      <c r="D286" s="221"/>
      <c r="E286" s="221"/>
      <c r="F286" s="269"/>
      <c r="G286" s="34"/>
      <c r="H286" s="269"/>
      <c r="I286" s="34"/>
      <c r="J286" s="34"/>
    </row>
    <row r="287" spans="1:10" x14ac:dyDescent="0.2">
      <c r="A287" s="34"/>
      <c r="B287" s="221"/>
      <c r="C287" s="221"/>
      <c r="D287" s="221"/>
      <c r="E287" s="221"/>
      <c r="F287" s="269"/>
      <c r="G287" s="34"/>
      <c r="H287" s="269"/>
      <c r="I287" s="34"/>
      <c r="J287" s="34"/>
    </row>
    <row r="288" spans="1:10" x14ac:dyDescent="0.2">
      <c r="A288" s="34"/>
      <c r="B288" s="221"/>
      <c r="C288" s="221"/>
      <c r="D288" s="221"/>
      <c r="E288" s="221"/>
      <c r="F288" s="269"/>
      <c r="G288" s="34"/>
      <c r="H288" s="269"/>
      <c r="I288" s="34"/>
      <c r="J288" s="34"/>
    </row>
    <row r="289" spans="1:10" x14ac:dyDescent="0.2">
      <c r="A289" s="34"/>
      <c r="B289" s="221"/>
      <c r="C289" s="221"/>
      <c r="D289" s="221"/>
      <c r="E289" s="221"/>
      <c r="F289" s="269"/>
      <c r="G289" s="34"/>
      <c r="H289" s="269"/>
      <c r="I289" s="34"/>
      <c r="J289" s="34"/>
    </row>
    <row r="290" spans="1:10" x14ac:dyDescent="0.2">
      <c r="A290" s="34"/>
      <c r="B290" s="221"/>
      <c r="C290" s="221"/>
      <c r="D290" s="221"/>
      <c r="E290" s="221"/>
      <c r="F290" s="269"/>
      <c r="G290" s="34"/>
      <c r="H290" s="269"/>
      <c r="I290" s="34"/>
      <c r="J290" s="34"/>
    </row>
    <row r="291" spans="1:10" x14ac:dyDescent="0.2">
      <c r="A291" s="34"/>
      <c r="B291" s="221"/>
      <c r="C291" s="221"/>
      <c r="D291" s="221"/>
      <c r="E291" s="221"/>
      <c r="F291" s="269"/>
      <c r="G291" s="34"/>
      <c r="H291" s="269"/>
      <c r="I291" s="34"/>
      <c r="J291" s="34"/>
    </row>
    <row r="292" spans="1:10" x14ac:dyDescent="0.2">
      <c r="A292" s="34"/>
      <c r="B292" s="221"/>
      <c r="C292" s="221"/>
      <c r="D292" s="221"/>
      <c r="E292" s="221"/>
      <c r="F292" s="269"/>
      <c r="G292" s="34"/>
      <c r="H292" s="269"/>
      <c r="I292" s="34"/>
      <c r="J292" s="34"/>
    </row>
    <row r="293" spans="1:10" x14ac:dyDescent="0.2">
      <c r="A293" s="34"/>
      <c r="B293" s="221"/>
      <c r="C293" s="221"/>
      <c r="D293" s="221"/>
      <c r="E293" s="221"/>
      <c r="F293" s="269"/>
      <c r="G293" s="34"/>
      <c r="H293" s="269"/>
      <c r="I293" s="34"/>
      <c r="J293" s="34"/>
    </row>
    <row r="294" spans="1:10" x14ac:dyDescent="0.2">
      <c r="A294" s="34"/>
      <c r="B294" s="221"/>
      <c r="C294" s="221"/>
      <c r="D294" s="221"/>
      <c r="E294" s="221"/>
      <c r="F294" s="269"/>
      <c r="G294" s="34"/>
      <c r="H294" s="269"/>
      <c r="I294" s="34"/>
      <c r="J294" s="34"/>
    </row>
    <row r="295" spans="1:10" x14ac:dyDescent="0.2">
      <c r="A295" s="34"/>
      <c r="B295" s="221"/>
      <c r="C295" s="221"/>
      <c r="D295" s="221"/>
      <c r="E295" s="221"/>
      <c r="F295" s="269"/>
      <c r="G295" s="34"/>
      <c r="H295" s="269"/>
      <c r="I295" s="34"/>
      <c r="J295" s="34"/>
    </row>
    <row r="296" spans="1:10" x14ac:dyDescent="0.2">
      <c r="A296" s="34"/>
      <c r="B296" s="221"/>
      <c r="C296" s="221"/>
      <c r="D296" s="221"/>
      <c r="E296" s="221"/>
      <c r="F296" s="269"/>
      <c r="G296" s="34"/>
      <c r="H296" s="269"/>
      <c r="I296" s="34"/>
      <c r="J296" s="34"/>
    </row>
    <row r="297" spans="1:10" x14ac:dyDescent="0.2">
      <c r="A297" s="34"/>
      <c r="B297" s="221"/>
      <c r="C297" s="221"/>
      <c r="D297" s="221"/>
      <c r="E297" s="221"/>
      <c r="F297" s="269"/>
      <c r="G297" s="34"/>
      <c r="H297" s="269"/>
      <c r="I297" s="34"/>
      <c r="J297" s="34"/>
    </row>
    <row r="298" spans="1:10" x14ac:dyDescent="0.2">
      <c r="A298" s="34"/>
      <c r="B298" s="221"/>
      <c r="C298" s="221"/>
      <c r="D298" s="221"/>
      <c r="E298" s="221"/>
      <c r="F298" s="269"/>
      <c r="G298" s="34"/>
      <c r="H298" s="269"/>
      <c r="I298" s="34"/>
      <c r="J298" s="34"/>
    </row>
    <row r="299" spans="1:10" x14ac:dyDescent="0.2">
      <c r="A299" s="34"/>
      <c r="B299" s="221"/>
      <c r="C299" s="221"/>
      <c r="D299" s="221"/>
      <c r="E299" s="221"/>
      <c r="F299" s="269"/>
      <c r="G299" s="34"/>
      <c r="H299" s="269"/>
      <c r="I299" s="34"/>
      <c r="J299" s="34"/>
    </row>
    <row r="300" spans="1:10" x14ac:dyDescent="0.2">
      <c r="A300" s="34"/>
      <c r="B300" s="221"/>
      <c r="C300" s="221"/>
      <c r="D300" s="221"/>
      <c r="E300" s="221"/>
      <c r="F300" s="269"/>
      <c r="G300" s="34"/>
      <c r="H300" s="269"/>
      <c r="I300" s="34"/>
      <c r="J300" s="34"/>
    </row>
    <row r="301" spans="1:10" x14ac:dyDescent="0.2">
      <c r="A301" s="34"/>
      <c r="B301" s="221"/>
      <c r="C301" s="221"/>
      <c r="D301" s="221"/>
      <c r="E301" s="221"/>
      <c r="F301" s="269"/>
      <c r="G301" s="34"/>
      <c r="H301" s="269"/>
      <c r="I301" s="34"/>
      <c r="J301" s="34"/>
    </row>
    <row r="302" spans="1:10" x14ac:dyDescent="0.2">
      <c r="A302" s="34"/>
      <c r="B302" s="221"/>
      <c r="C302" s="221"/>
      <c r="D302" s="221"/>
      <c r="E302" s="221"/>
      <c r="F302" s="269"/>
      <c r="G302" s="34"/>
      <c r="H302" s="269"/>
      <c r="I302" s="34"/>
      <c r="J302" s="34"/>
    </row>
    <row r="303" spans="1:10" x14ac:dyDescent="0.2">
      <c r="A303" s="34"/>
      <c r="B303" s="221"/>
      <c r="C303" s="221"/>
      <c r="D303" s="221"/>
      <c r="E303" s="221"/>
      <c r="F303" s="269"/>
      <c r="G303" s="34"/>
      <c r="H303" s="269"/>
      <c r="I303" s="34"/>
      <c r="J303" s="34"/>
    </row>
    <row r="304" spans="1:10" x14ac:dyDescent="0.2">
      <c r="A304" s="34"/>
      <c r="B304" s="221"/>
      <c r="C304" s="221"/>
      <c r="D304" s="221"/>
      <c r="E304" s="221"/>
      <c r="F304" s="269"/>
      <c r="G304" s="34"/>
      <c r="H304" s="269"/>
      <c r="I304" s="34"/>
      <c r="J304" s="34"/>
    </row>
    <row r="305" spans="1:10" x14ac:dyDescent="0.2">
      <c r="A305" s="34"/>
      <c r="B305" s="221"/>
      <c r="C305" s="221"/>
      <c r="D305" s="221"/>
      <c r="E305" s="221"/>
      <c r="F305" s="269"/>
      <c r="G305" s="34"/>
      <c r="H305" s="269"/>
      <c r="I305" s="34"/>
      <c r="J305" s="34"/>
    </row>
    <row r="306" spans="1:10" x14ac:dyDescent="0.2">
      <c r="A306" s="34"/>
      <c r="B306" s="221"/>
      <c r="C306" s="221"/>
      <c r="D306" s="221"/>
      <c r="E306" s="221"/>
      <c r="F306" s="269"/>
      <c r="G306" s="34"/>
      <c r="H306" s="269"/>
      <c r="I306" s="34"/>
      <c r="J306" s="34"/>
    </row>
    <row r="307" spans="1:10" x14ac:dyDescent="0.2">
      <c r="A307" s="34"/>
      <c r="B307" s="221"/>
      <c r="C307" s="221"/>
      <c r="D307" s="221"/>
      <c r="E307" s="221"/>
      <c r="F307" s="269"/>
      <c r="G307" s="34"/>
      <c r="H307" s="269"/>
      <c r="I307" s="34"/>
      <c r="J307" s="34"/>
    </row>
    <row r="308" spans="1:10" x14ac:dyDescent="0.2">
      <c r="A308" s="34"/>
      <c r="B308" s="221"/>
      <c r="C308" s="221"/>
      <c r="D308" s="221"/>
      <c r="E308" s="221"/>
      <c r="F308" s="269"/>
      <c r="G308" s="34"/>
      <c r="H308" s="269"/>
      <c r="I308" s="34"/>
      <c r="J308" s="34"/>
    </row>
    <row r="309" spans="1:10" x14ac:dyDescent="0.2">
      <c r="A309" s="34"/>
      <c r="B309" s="221"/>
      <c r="C309" s="221"/>
      <c r="D309" s="221"/>
      <c r="E309" s="221"/>
      <c r="F309" s="269"/>
      <c r="G309" s="34"/>
      <c r="H309" s="269"/>
      <c r="I309" s="34"/>
      <c r="J309" s="34"/>
    </row>
    <row r="310" spans="1:10" x14ac:dyDescent="0.2">
      <c r="A310" s="34"/>
      <c r="B310" s="221"/>
      <c r="C310" s="221"/>
      <c r="D310" s="221"/>
      <c r="E310" s="221"/>
      <c r="F310" s="269"/>
      <c r="G310" s="34"/>
      <c r="H310" s="269"/>
      <c r="I310" s="34"/>
      <c r="J310" s="34"/>
    </row>
    <row r="311" spans="1:10" x14ac:dyDescent="0.2">
      <c r="A311" s="34"/>
      <c r="B311" s="221"/>
      <c r="C311" s="221"/>
      <c r="D311" s="221"/>
      <c r="E311" s="221"/>
      <c r="F311" s="269"/>
      <c r="G311" s="34"/>
      <c r="H311" s="269"/>
      <c r="I311" s="34"/>
      <c r="J311" s="34"/>
    </row>
    <row r="312" spans="1:10" x14ac:dyDescent="0.2">
      <c r="A312" s="34"/>
      <c r="B312" s="221"/>
      <c r="C312" s="221"/>
      <c r="D312" s="221"/>
      <c r="E312" s="221"/>
      <c r="F312" s="269"/>
      <c r="G312" s="34"/>
      <c r="H312" s="269"/>
      <c r="I312" s="34"/>
      <c r="J312" s="34"/>
    </row>
    <row r="313" spans="1:10" x14ac:dyDescent="0.2">
      <c r="A313" s="34"/>
      <c r="B313" s="221"/>
      <c r="C313" s="221"/>
      <c r="D313" s="221"/>
      <c r="E313" s="221"/>
      <c r="F313" s="269"/>
      <c r="G313" s="34"/>
      <c r="H313" s="269"/>
      <c r="I313" s="34"/>
      <c r="J313" s="34"/>
    </row>
    <row r="314" spans="1:10" x14ac:dyDescent="0.2">
      <c r="A314" s="34"/>
      <c r="B314" s="221"/>
      <c r="C314" s="221"/>
      <c r="D314" s="221"/>
      <c r="E314" s="221"/>
      <c r="F314" s="269"/>
      <c r="G314" s="34"/>
      <c r="H314" s="269"/>
      <c r="I314" s="34"/>
      <c r="J314" s="34"/>
    </row>
    <row r="315" spans="1:10" x14ac:dyDescent="0.2">
      <c r="A315" s="34"/>
      <c r="B315" s="221"/>
      <c r="C315" s="221"/>
      <c r="D315" s="221"/>
      <c r="E315" s="221"/>
      <c r="F315" s="269"/>
      <c r="G315" s="34"/>
      <c r="H315" s="269"/>
      <c r="I315" s="34"/>
      <c r="J315" s="34"/>
    </row>
    <row r="316" spans="1:10" x14ac:dyDescent="0.2">
      <c r="A316" s="34"/>
      <c r="B316" s="221"/>
      <c r="C316" s="221"/>
      <c r="D316" s="221"/>
      <c r="E316" s="221"/>
      <c r="F316" s="269"/>
      <c r="G316" s="34"/>
      <c r="H316" s="269"/>
      <c r="I316" s="34"/>
      <c r="J316" s="34"/>
    </row>
    <row r="317" spans="1:10" x14ac:dyDescent="0.2">
      <c r="A317" s="34"/>
      <c r="B317" s="221"/>
      <c r="C317" s="221"/>
      <c r="D317" s="221"/>
      <c r="E317" s="221"/>
      <c r="F317" s="269"/>
      <c r="G317" s="34"/>
      <c r="H317" s="269"/>
      <c r="I317" s="34"/>
      <c r="J317" s="34"/>
    </row>
    <row r="318" spans="1:10" x14ac:dyDescent="0.2">
      <c r="A318" s="34"/>
      <c r="B318" s="221"/>
      <c r="C318" s="221"/>
      <c r="D318" s="221"/>
      <c r="E318" s="221"/>
      <c r="F318" s="269"/>
      <c r="G318" s="34"/>
      <c r="H318" s="269"/>
      <c r="I318" s="34"/>
      <c r="J318" s="34"/>
    </row>
    <row r="319" spans="1:10" x14ac:dyDescent="0.2">
      <c r="A319" s="34"/>
      <c r="B319" s="221"/>
      <c r="C319" s="221"/>
      <c r="D319" s="221"/>
      <c r="E319" s="221"/>
      <c r="F319" s="269"/>
      <c r="G319" s="34"/>
      <c r="H319" s="269"/>
      <c r="I319" s="34"/>
      <c r="J319" s="34"/>
    </row>
    <row r="320" spans="1:10" x14ac:dyDescent="0.2">
      <c r="A320" s="34"/>
      <c r="B320" s="221"/>
      <c r="C320" s="221"/>
      <c r="D320" s="221"/>
      <c r="E320" s="221"/>
      <c r="F320" s="269"/>
      <c r="G320" s="34"/>
      <c r="H320" s="269"/>
      <c r="I320" s="34"/>
      <c r="J320" s="34"/>
    </row>
    <row r="321" spans="1:10" x14ac:dyDescent="0.2">
      <c r="A321" s="34"/>
      <c r="B321" s="221"/>
      <c r="C321" s="221"/>
      <c r="D321" s="221"/>
      <c r="E321" s="221"/>
      <c r="F321" s="269"/>
      <c r="G321" s="34"/>
      <c r="H321" s="269"/>
      <c r="I321" s="34"/>
      <c r="J321" s="34"/>
    </row>
    <row r="322" spans="1:10" x14ac:dyDescent="0.2">
      <c r="A322" s="34"/>
      <c r="B322" s="221"/>
      <c r="C322" s="221"/>
      <c r="D322" s="221"/>
      <c r="E322" s="221"/>
      <c r="F322" s="269"/>
      <c r="G322" s="34"/>
      <c r="H322" s="269"/>
      <c r="I322" s="34"/>
      <c r="J322" s="34"/>
    </row>
    <row r="323" spans="1:10" x14ac:dyDescent="0.2">
      <c r="A323" s="34"/>
      <c r="B323" s="221"/>
      <c r="C323" s="221"/>
      <c r="D323" s="221"/>
      <c r="E323" s="221"/>
      <c r="F323" s="269"/>
      <c r="G323" s="34"/>
      <c r="H323" s="269"/>
      <c r="I323" s="34"/>
      <c r="J323" s="34"/>
    </row>
    <row r="324" spans="1:10" x14ac:dyDescent="0.2">
      <c r="A324" s="34"/>
      <c r="B324" s="221"/>
      <c r="C324" s="221"/>
      <c r="D324" s="221"/>
      <c r="E324" s="221"/>
      <c r="F324" s="269"/>
      <c r="G324" s="34"/>
      <c r="H324" s="269"/>
      <c r="I324" s="34"/>
      <c r="J324" s="34"/>
    </row>
    <row r="325" spans="1:10" x14ac:dyDescent="0.2">
      <c r="A325" s="34"/>
      <c r="B325" s="221"/>
      <c r="C325" s="221"/>
      <c r="D325" s="221"/>
      <c r="E325" s="221"/>
      <c r="F325" s="269"/>
      <c r="G325" s="34"/>
      <c r="H325" s="269"/>
      <c r="I325" s="34"/>
      <c r="J325" s="34"/>
    </row>
    <row r="326" spans="1:10" x14ac:dyDescent="0.2">
      <c r="A326" s="34"/>
      <c r="B326" s="221"/>
      <c r="C326" s="221"/>
      <c r="D326" s="221"/>
      <c r="E326" s="221"/>
      <c r="F326" s="269"/>
      <c r="G326" s="34"/>
      <c r="H326" s="269"/>
      <c r="I326" s="34"/>
      <c r="J326" s="34"/>
    </row>
    <row r="327" spans="1:10" x14ac:dyDescent="0.2">
      <c r="A327" s="34"/>
      <c r="B327" s="221"/>
      <c r="C327" s="221"/>
      <c r="D327" s="221"/>
      <c r="E327" s="221"/>
      <c r="F327" s="269"/>
      <c r="G327" s="34"/>
      <c r="H327" s="269"/>
      <c r="I327" s="34"/>
      <c r="J327" s="34"/>
    </row>
    <row r="328" spans="1:10" x14ac:dyDescent="0.2">
      <c r="A328" s="34"/>
      <c r="B328" s="221"/>
      <c r="C328" s="221"/>
      <c r="D328" s="221"/>
      <c r="E328" s="221"/>
      <c r="F328" s="269"/>
      <c r="G328" s="34"/>
      <c r="H328" s="269"/>
      <c r="I328" s="34"/>
      <c r="J328" s="34"/>
    </row>
    <row r="329" spans="1:10" x14ac:dyDescent="0.2">
      <c r="A329" s="34"/>
      <c r="B329" s="221"/>
      <c r="C329" s="221"/>
      <c r="D329" s="221"/>
      <c r="E329" s="221"/>
      <c r="F329" s="269"/>
      <c r="G329" s="34"/>
      <c r="H329" s="269"/>
      <c r="I329" s="34"/>
      <c r="J329" s="34"/>
    </row>
    <row r="330" spans="1:10" x14ac:dyDescent="0.2">
      <c r="A330" s="34"/>
      <c r="B330" s="221"/>
      <c r="C330" s="221"/>
      <c r="D330" s="221"/>
      <c r="E330" s="221"/>
      <c r="F330" s="269"/>
      <c r="G330" s="34"/>
      <c r="H330" s="269"/>
      <c r="I330" s="34"/>
      <c r="J330" s="34"/>
    </row>
    <row r="331" spans="1:10" x14ac:dyDescent="0.2">
      <c r="A331" s="34"/>
      <c r="B331" s="221"/>
      <c r="C331" s="221"/>
      <c r="D331" s="221"/>
      <c r="E331" s="221"/>
      <c r="F331" s="269"/>
      <c r="G331" s="34"/>
      <c r="H331" s="269"/>
      <c r="I331" s="34"/>
      <c r="J331" s="34"/>
    </row>
    <row r="332" spans="1:10" x14ac:dyDescent="0.2">
      <c r="A332" s="34"/>
      <c r="B332" s="221"/>
      <c r="C332" s="221"/>
      <c r="D332" s="221"/>
      <c r="E332" s="221"/>
      <c r="F332" s="269"/>
      <c r="G332" s="34"/>
      <c r="H332" s="269"/>
      <c r="I332" s="34"/>
      <c r="J332" s="34"/>
    </row>
    <row r="333" spans="1:10" x14ac:dyDescent="0.2">
      <c r="A333" s="34"/>
      <c r="B333" s="221"/>
      <c r="C333" s="221"/>
      <c r="D333" s="221"/>
      <c r="E333" s="221"/>
      <c r="F333" s="269"/>
      <c r="G333" s="34"/>
      <c r="H333" s="269"/>
      <c r="I333" s="34"/>
      <c r="J333" s="34"/>
    </row>
    <row r="334" spans="1:10" x14ac:dyDescent="0.2">
      <c r="A334" s="34"/>
      <c r="B334" s="221"/>
      <c r="C334" s="221"/>
      <c r="D334" s="221"/>
      <c r="E334" s="221"/>
      <c r="F334" s="269"/>
      <c r="G334" s="34"/>
      <c r="H334" s="269"/>
      <c r="I334" s="34"/>
      <c r="J334" s="34"/>
    </row>
    <row r="335" spans="1:10" x14ac:dyDescent="0.2">
      <c r="A335" s="34"/>
      <c r="B335" s="221"/>
      <c r="C335" s="221"/>
      <c r="D335" s="221"/>
      <c r="E335" s="221"/>
      <c r="F335" s="269"/>
      <c r="G335" s="34"/>
      <c r="H335" s="269"/>
      <c r="I335" s="34"/>
      <c r="J335" s="34"/>
    </row>
    <row r="336" spans="1:10" x14ac:dyDescent="0.2">
      <c r="A336" s="34"/>
      <c r="B336" s="221"/>
      <c r="C336" s="221"/>
      <c r="D336" s="221"/>
      <c r="E336" s="221"/>
      <c r="F336" s="269"/>
      <c r="G336" s="34"/>
      <c r="H336" s="269"/>
      <c r="I336" s="34"/>
      <c r="J336" s="34"/>
    </row>
    <row r="337" spans="1:10" x14ac:dyDescent="0.2">
      <c r="A337" s="34"/>
      <c r="B337" s="221"/>
      <c r="C337" s="221"/>
      <c r="D337" s="221"/>
      <c r="E337" s="221"/>
      <c r="F337" s="269"/>
      <c r="G337" s="34"/>
      <c r="H337" s="269"/>
      <c r="I337" s="34"/>
      <c r="J337" s="34"/>
    </row>
    <row r="338" spans="1:10" x14ac:dyDescent="0.2">
      <c r="A338" s="34"/>
      <c r="B338" s="221"/>
      <c r="C338" s="221"/>
      <c r="D338" s="221"/>
      <c r="E338" s="221"/>
      <c r="F338" s="269"/>
      <c r="G338" s="34"/>
      <c r="H338" s="269"/>
      <c r="I338" s="34"/>
      <c r="J338" s="34"/>
    </row>
    <row r="339" spans="1:10" x14ac:dyDescent="0.2">
      <c r="A339" s="34"/>
      <c r="B339" s="221"/>
      <c r="C339" s="221"/>
      <c r="D339" s="221"/>
      <c r="E339" s="221"/>
      <c r="F339" s="269"/>
      <c r="G339" s="34"/>
      <c r="H339" s="269"/>
      <c r="I339" s="34"/>
      <c r="J339" s="34"/>
    </row>
    <row r="340" spans="1:10" x14ac:dyDescent="0.2">
      <c r="A340" s="34"/>
      <c r="B340" s="221"/>
      <c r="C340" s="221"/>
      <c r="D340" s="221"/>
      <c r="E340" s="221"/>
      <c r="F340" s="269"/>
      <c r="G340" s="34"/>
      <c r="H340" s="269"/>
      <c r="I340" s="34"/>
      <c r="J340" s="34"/>
    </row>
    <row r="341" spans="1:10" x14ac:dyDescent="0.2">
      <c r="A341" s="34"/>
      <c r="B341" s="221"/>
      <c r="C341" s="221"/>
      <c r="D341" s="221"/>
      <c r="E341" s="221"/>
      <c r="F341" s="269"/>
      <c r="G341" s="34"/>
      <c r="H341" s="269"/>
      <c r="I341" s="34"/>
      <c r="J341" s="34"/>
    </row>
    <row r="342" spans="1:10" x14ac:dyDescent="0.2">
      <c r="A342" s="34"/>
      <c r="B342" s="221"/>
      <c r="C342" s="221"/>
      <c r="D342" s="221"/>
      <c r="E342" s="221"/>
      <c r="F342" s="269"/>
      <c r="G342" s="34"/>
      <c r="H342" s="269"/>
      <c r="I342" s="34"/>
      <c r="J342" s="34"/>
    </row>
    <row r="343" spans="1:10" x14ac:dyDescent="0.2">
      <c r="A343" s="34"/>
      <c r="B343" s="221"/>
      <c r="C343" s="221"/>
      <c r="D343" s="221"/>
      <c r="E343" s="221"/>
      <c r="F343" s="269"/>
      <c r="G343" s="34"/>
      <c r="H343" s="269"/>
      <c r="I343" s="34"/>
      <c r="J343" s="34"/>
    </row>
    <row r="344" spans="1:10" x14ac:dyDescent="0.2">
      <c r="A344" s="34"/>
      <c r="B344" s="221"/>
      <c r="C344" s="221"/>
      <c r="D344" s="221"/>
      <c r="E344" s="221"/>
      <c r="F344" s="269"/>
      <c r="G344" s="34"/>
      <c r="H344" s="269"/>
      <c r="I344" s="34"/>
      <c r="J344" s="34"/>
    </row>
    <row r="345" spans="1:10" x14ac:dyDescent="0.2">
      <c r="A345" s="34"/>
      <c r="B345" s="221"/>
      <c r="C345" s="221"/>
      <c r="D345" s="221"/>
      <c r="E345" s="221"/>
      <c r="F345" s="269"/>
      <c r="G345" s="34"/>
      <c r="H345" s="269"/>
      <c r="I345" s="34"/>
      <c r="J345" s="34"/>
    </row>
    <row r="346" spans="1:10" x14ac:dyDescent="0.2">
      <c r="A346" s="34"/>
      <c r="B346" s="221"/>
      <c r="C346" s="221"/>
      <c r="D346" s="221"/>
      <c r="E346" s="221"/>
      <c r="F346" s="269"/>
      <c r="G346" s="34"/>
      <c r="H346" s="269"/>
      <c r="I346" s="34"/>
      <c r="J346" s="34"/>
    </row>
    <row r="347" spans="1:10" x14ac:dyDescent="0.2">
      <c r="A347" s="34"/>
      <c r="B347" s="221"/>
      <c r="C347" s="221"/>
      <c r="D347" s="221"/>
      <c r="E347" s="221"/>
      <c r="F347" s="269"/>
      <c r="G347" s="34"/>
      <c r="H347" s="269"/>
      <c r="I347" s="34"/>
      <c r="J347" s="34"/>
    </row>
    <row r="348" spans="1:10" x14ac:dyDescent="0.2">
      <c r="A348" s="34"/>
      <c r="B348" s="221"/>
      <c r="C348" s="221"/>
      <c r="D348" s="221"/>
      <c r="E348" s="221"/>
      <c r="F348" s="269"/>
      <c r="G348" s="34"/>
      <c r="H348" s="269"/>
      <c r="I348" s="34"/>
      <c r="J348" s="34"/>
    </row>
    <row r="349" spans="1:10" x14ac:dyDescent="0.2">
      <c r="A349" s="34"/>
      <c r="B349" s="221"/>
      <c r="C349" s="221"/>
      <c r="D349" s="221"/>
      <c r="E349" s="221"/>
      <c r="F349" s="269"/>
      <c r="G349" s="34"/>
      <c r="H349" s="269"/>
      <c r="I349" s="34"/>
      <c r="J349" s="34"/>
    </row>
    <row r="350" spans="1:10" x14ac:dyDescent="0.2">
      <c r="A350" s="34"/>
      <c r="B350" s="221"/>
      <c r="C350" s="221"/>
      <c r="D350" s="221"/>
      <c r="E350" s="221"/>
      <c r="F350" s="269"/>
      <c r="G350" s="34"/>
      <c r="H350" s="269"/>
      <c r="I350" s="34"/>
      <c r="J350" s="34"/>
    </row>
    <row r="351" spans="1:10" x14ac:dyDescent="0.2">
      <c r="A351" s="34"/>
      <c r="B351" s="221"/>
      <c r="C351" s="221"/>
      <c r="D351" s="221"/>
      <c r="E351" s="221"/>
      <c r="F351" s="269"/>
      <c r="G351" s="34"/>
      <c r="H351" s="269"/>
      <c r="I351" s="34"/>
      <c r="J351" s="34"/>
    </row>
    <row r="352" spans="1:10" x14ac:dyDescent="0.2">
      <c r="A352" s="34"/>
      <c r="B352" s="221"/>
      <c r="C352" s="221"/>
      <c r="D352" s="221"/>
      <c r="E352" s="221"/>
      <c r="F352" s="269"/>
      <c r="G352" s="34"/>
      <c r="H352" s="269"/>
      <c r="I352" s="34"/>
      <c r="J352" s="34"/>
    </row>
    <row r="353" spans="1:10" x14ac:dyDescent="0.2">
      <c r="A353" s="34"/>
      <c r="B353" s="221"/>
      <c r="C353" s="221"/>
      <c r="D353" s="221"/>
      <c r="E353" s="221"/>
      <c r="F353" s="269"/>
      <c r="G353" s="34"/>
      <c r="H353" s="269"/>
      <c r="I353" s="34"/>
      <c r="J353" s="34"/>
    </row>
    <row r="354" spans="1:10" x14ac:dyDescent="0.2">
      <c r="A354" s="34"/>
      <c r="B354" s="221"/>
      <c r="C354" s="221"/>
      <c r="D354" s="221"/>
      <c r="E354" s="221"/>
      <c r="F354" s="269"/>
      <c r="G354" s="34"/>
      <c r="H354" s="269"/>
      <c r="I354" s="34"/>
      <c r="J354" s="34"/>
    </row>
    <row r="355" spans="1:10" x14ac:dyDescent="0.2">
      <c r="A355" s="34"/>
      <c r="B355" s="221"/>
      <c r="C355" s="221"/>
      <c r="D355" s="221"/>
      <c r="E355" s="221"/>
      <c r="F355" s="269"/>
      <c r="G355" s="34"/>
      <c r="H355" s="269"/>
      <c r="I355" s="34"/>
      <c r="J355" s="34"/>
    </row>
    <row r="356" spans="1:10" x14ac:dyDescent="0.2">
      <c r="A356" s="34"/>
      <c r="B356" s="221"/>
      <c r="C356" s="221"/>
      <c r="D356" s="221"/>
      <c r="E356" s="221"/>
      <c r="F356" s="269"/>
      <c r="G356" s="34"/>
      <c r="H356" s="269"/>
      <c r="I356" s="34"/>
      <c r="J356" s="34"/>
    </row>
    <row r="357" spans="1:10" x14ac:dyDescent="0.2">
      <c r="A357" s="222"/>
      <c r="B357" s="223"/>
      <c r="C357" s="224"/>
      <c r="D357" s="225"/>
      <c r="E357" s="226"/>
      <c r="F357" s="270"/>
      <c r="G357" s="222"/>
      <c r="H357" s="270"/>
      <c r="I357" s="222"/>
      <c r="J357" s="222"/>
    </row>
    <row r="358" spans="1:10" x14ac:dyDescent="0.2">
      <c r="A358" s="294"/>
      <c r="C358" s="423"/>
      <c r="F358" s="293"/>
      <c r="G358" s="294"/>
      <c r="H358" s="293"/>
      <c r="I358" s="294"/>
      <c r="J358" s="294"/>
    </row>
    <row r="359" spans="1:10" x14ac:dyDescent="0.2">
      <c r="A359" s="294"/>
      <c r="C359" s="423"/>
      <c r="F359" s="293"/>
      <c r="G359" s="294"/>
      <c r="H359" s="293"/>
      <c r="I359" s="294"/>
      <c r="J359" s="294"/>
    </row>
    <row r="360" spans="1:10" x14ac:dyDescent="0.2">
      <c r="A360" s="294"/>
      <c r="C360" s="423"/>
      <c r="F360" s="293"/>
      <c r="G360" s="294"/>
      <c r="H360" s="293"/>
      <c r="I360" s="294"/>
      <c r="J360" s="294"/>
    </row>
    <row r="361" spans="1:10" x14ac:dyDescent="0.2">
      <c r="A361" s="294"/>
      <c r="C361" s="423"/>
      <c r="F361" s="293"/>
      <c r="G361" s="294"/>
      <c r="H361" s="293"/>
      <c r="I361" s="294"/>
      <c r="J361" s="294"/>
    </row>
    <row r="362" spans="1:10" x14ac:dyDescent="0.2">
      <c r="A362" s="294"/>
      <c r="C362" s="423"/>
      <c r="F362" s="293"/>
      <c r="G362" s="294"/>
      <c r="H362" s="293"/>
      <c r="I362" s="294"/>
      <c r="J362" s="294"/>
    </row>
    <row r="363" spans="1:10" x14ac:dyDescent="0.2">
      <c r="A363" s="294"/>
      <c r="C363" s="423"/>
      <c r="F363" s="293"/>
      <c r="G363" s="294"/>
      <c r="H363" s="293"/>
      <c r="I363" s="294"/>
      <c r="J363" s="294"/>
    </row>
    <row r="364" spans="1:10" x14ac:dyDescent="0.2">
      <c r="A364" s="294"/>
      <c r="C364" s="423"/>
      <c r="F364" s="293"/>
      <c r="G364" s="294"/>
      <c r="H364" s="293"/>
      <c r="I364" s="294"/>
      <c r="J364" s="294"/>
    </row>
    <row r="365" spans="1:10" x14ac:dyDescent="0.2">
      <c r="A365" s="294"/>
      <c r="C365" s="423"/>
      <c r="F365" s="293"/>
      <c r="G365" s="294"/>
      <c r="H365" s="293"/>
      <c r="I365" s="294"/>
      <c r="J365" s="294"/>
    </row>
    <row r="366" spans="1:10" x14ac:dyDescent="0.2">
      <c r="A366" s="294"/>
      <c r="C366" s="423"/>
      <c r="F366" s="293"/>
      <c r="G366" s="294"/>
      <c r="H366" s="293"/>
      <c r="I366" s="294"/>
      <c r="J366" s="294"/>
    </row>
  </sheetData>
  <autoFilter ref="A2:J153" xr:uid="{48E89EAA-FC86-4CF7-9AE1-7E5700045394}"/>
  <mergeCells count="133">
    <mergeCell ref="A124:A125"/>
    <mergeCell ref="F81:F84"/>
    <mergeCell ref="A77:A84"/>
    <mergeCell ref="F63:F66"/>
    <mergeCell ref="F85:F87"/>
    <mergeCell ref="A56:A57"/>
    <mergeCell ref="A58:A62"/>
    <mergeCell ref="F118:F119"/>
    <mergeCell ref="F111:F112"/>
    <mergeCell ref="A116:A117"/>
    <mergeCell ref="A118:A119"/>
    <mergeCell ref="A120:A121"/>
    <mergeCell ref="B101:B108"/>
    <mergeCell ref="B111:B112"/>
    <mergeCell ref="A107:A108"/>
    <mergeCell ref="A139:A140"/>
    <mergeCell ref="B139:B146"/>
    <mergeCell ref="F109:F110"/>
    <mergeCell ref="F103:F104"/>
    <mergeCell ref="F105:F106"/>
    <mergeCell ref="F107:F108"/>
    <mergeCell ref="A109:A110"/>
    <mergeCell ref="B109:B110"/>
    <mergeCell ref="F143:F144"/>
    <mergeCell ref="F145:F146"/>
    <mergeCell ref="F135:F136"/>
    <mergeCell ref="F137:F138"/>
    <mergeCell ref="F124:F125"/>
    <mergeCell ref="F139:F140"/>
    <mergeCell ref="F141:F142"/>
    <mergeCell ref="F120:F121"/>
    <mergeCell ref="F122:F123"/>
    <mergeCell ref="F126:F128"/>
    <mergeCell ref="F131:F132"/>
    <mergeCell ref="F133:F134"/>
    <mergeCell ref="F114:F115"/>
    <mergeCell ref="F116:F117"/>
    <mergeCell ref="A135:A136"/>
    <mergeCell ref="A133:A134"/>
    <mergeCell ref="F4:F5"/>
    <mergeCell ref="F6:F7"/>
    <mergeCell ref="F73:F76"/>
    <mergeCell ref="F77:F80"/>
    <mergeCell ref="F88:F90"/>
    <mergeCell ref="F91:F92"/>
    <mergeCell ref="A27:A30"/>
    <mergeCell ref="A91:A94"/>
    <mergeCell ref="A8:A11"/>
    <mergeCell ref="A12:A13"/>
    <mergeCell ref="A16:A17"/>
    <mergeCell ref="A18:A19"/>
    <mergeCell ref="F50:F51"/>
    <mergeCell ref="F52:F53"/>
    <mergeCell ref="F54:F55"/>
    <mergeCell ref="F56:F57"/>
    <mergeCell ref="A50:A51"/>
    <mergeCell ref="A41:A42"/>
    <mergeCell ref="A43:A44"/>
    <mergeCell ref="A45:A46"/>
    <mergeCell ref="A47:A48"/>
    <mergeCell ref="A54:A55"/>
    <mergeCell ref="F8:F9"/>
    <mergeCell ref="F10:F11"/>
    <mergeCell ref="F45:F46"/>
    <mergeCell ref="F47:F48"/>
    <mergeCell ref="F35:F36"/>
    <mergeCell ref="F37:F38"/>
    <mergeCell ref="F39:F40"/>
    <mergeCell ref="F41:F42"/>
    <mergeCell ref="F43:F44"/>
    <mergeCell ref="F33:F34"/>
    <mergeCell ref="F18:F19"/>
    <mergeCell ref="F31:F32"/>
    <mergeCell ref="B29:B30"/>
    <mergeCell ref="B31:B32"/>
    <mergeCell ref="B33:B34"/>
    <mergeCell ref="A31:A34"/>
    <mergeCell ref="B35:B36"/>
    <mergeCell ref="F29:F30"/>
    <mergeCell ref="F27:F28"/>
    <mergeCell ref="A14:A15"/>
    <mergeCell ref="B8:B19"/>
    <mergeCell ref="B27:B28"/>
    <mergeCell ref="F12:F13"/>
    <mergeCell ref="F16:F17"/>
    <mergeCell ref="B147:D147"/>
    <mergeCell ref="A24:A25"/>
    <mergeCell ref="F24:F25"/>
    <mergeCell ref="A20:A21"/>
    <mergeCell ref="B20:B25"/>
    <mergeCell ref="F20:F21"/>
    <mergeCell ref="A22:A23"/>
    <mergeCell ref="F22:F23"/>
    <mergeCell ref="A141:A142"/>
    <mergeCell ref="A143:A144"/>
    <mergeCell ref="A145:A146"/>
    <mergeCell ref="A99:A100"/>
    <mergeCell ref="B114:B123"/>
    <mergeCell ref="A97:A98"/>
    <mergeCell ref="A137:A138"/>
    <mergeCell ref="A122:A123"/>
    <mergeCell ref="A126:A128"/>
    <mergeCell ref="A131:A132"/>
    <mergeCell ref="A101:A102"/>
    <mergeCell ref="B52:B100"/>
    <mergeCell ref="A85:A87"/>
    <mergeCell ref="A63:A69"/>
    <mergeCell ref="A103:A104"/>
    <mergeCell ref="A105:A106"/>
    <mergeCell ref="A4:A7"/>
    <mergeCell ref="A114:A115"/>
    <mergeCell ref="E105:E106"/>
    <mergeCell ref="F93:F94"/>
    <mergeCell ref="F95:F96"/>
    <mergeCell ref="F97:F98"/>
    <mergeCell ref="F99:F100"/>
    <mergeCell ref="F101:F102"/>
    <mergeCell ref="F58:F59"/>
    <mergeCell ref="F60:F62"/>
    <mergeCell ref="F67:F69"/>
    <mergeCell ref="F70:F72"/>
    <mergeCell ref="C54:C55"/>
    <mergeCell ref="D54:D55"/>
    <mergeCell ref="E54:E55"/>
    <mergeCell ref="A35:A36"/>
    <mergeCell ref="A52:A53"/>
    <mergeCell ref="B41:B48"/>
    <mergeCell ref="B50:B51"/>
    <mergeCell ref="A88:A90"/>
    <mergeCell ref="A95:A96"/>
    <mergeCell ref="A70:A76"/>
    <mergeCell ref="A37:A40"/>
    <mergeCell ref="A111:A112"/>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F8A80-D14B-4679-B541-1AC9658D53E0}">
  <dimension ref="A1:T35"/>
  <sheetViews>
    <sheetView showGridLines="0" tabSelected="1" showWhiteSpace="0" zoomScaleNormal="100" workbookViewId="0">
      <selection activeCell="F10" sqref="F10:M11"/>
    </sheetView>
  </sheetViews>
  <sheetFormatPr defaultColWidth="10.85546875" defaultRowHeight="15" x14ac:dyDescent="0.25"/>
  <cols>
    <col min="6" max="6" width="15.5703125" customWidth="1"/>
    <col min="7" max="7" width="14.140625" customWidth="1"/>
    <col min="9" max="9" width="12.42578125" customWidth="1"/>
    <col min="11" max="11" width="13.85546875" customWidth="1"/>
    <col min="13" max="13" width="12.7109375" customWidth="1"/>
    <col min="20" max="20" width="21.28515625" customWidth="1"/>
  </cols>
  <sheetData>
    <row r="1" spans="1:20" ht="43.5" x14ac:dyDescent="0.25">
      <c r="A1" s="397" t="s">
        <v>769</v>
      </c>
    </row>
    <row r="2" spans="1:20" ht="25.5" x14ac:dyDescent="0.25">
      <c r="A2" s="398" t="s">
        <v>815</v>
      </c>
    </row>
    <row r="3" spans="1:20" ht="18" x14ac:dyDescent="0.25">
      <c r="A3" s="399" t="s">
        <v>814</v>
      </c>
    </row>
    <row r="4" spans="1:20" ht="15.95" customHeight="1" x14ac:dyDescent="0.25">
      <c r="F4" s="400" t="s">
        <v>813</v>
      </c>
    </row>
    <row r="5" spans="1:20" ht="18" x14ac:dyDescent="0.25">
      <c r="A5" s="399"/>
      <c r="F5" s="720" t="s">
        <v>812</v>
      </c>
      <c r="G5" s="720"/>
      <c r="H5" s="720"/>
      <c r="I5" s="720"/>
      <c r="J5" s="720"/>
      <c r="K5" s="720"/>
      <c r="L5" s="720"/>
      <c r="M5" s="720"/>
    </row>
    <row r="6" spans="1:20" x14ac:dyDescent="0.25">
      <c r="F6" s="720"/>
      <c r="G6" s="720"/>
      <c r="H6" s="720"/>
      <c r="I6" s="720"/>
      <c r="J6" s="720"/>
      <c r="K6" s="720"/>
      <c r="L6" s="720"/>
      <c r="M6" s="720"/>
    </row>
    <row r="7" spans="1:20" x14ac:dyDescent="0.25">
      <c r="F7" s="720"/>
      <c r="G7" s="720"/>
      <c r="H7" s="720"/>
      <c r="I7" s="720"/>
      <c r="J7" s="720"/>
      <c r="K7" s="720"/>
      <c r="L7" s="720"/>
      <c r="M7" s="720"/>
    </row>
    <row r="8" spans="1:20" x14ac:dyDescent="0.25">
      <c r="F8" s="720"/>
      <c r="G8" s="720"/>
      <c r="H8" s="720"/>
      <c r="I8" s="720"/>
      <c r="J8" s="720"/>
      <c r="K8" s="720"/>
      <c r="L8" s="720"/>
      <c r="M8" s="720"/>
    </row>
    <row r="9" spans="1:20" ht="15.95" customHeight="1" x14ac:dyDescent="0.25">
      <c r="F9" s="400" t="s">
        <v>811</v>
      </c>
    </row>
    <row r="10" spans="1:20" ht="15.95" customHeight="1" x14ac:dyDescent="0.25">
      <c r="F10" s="721" t="s">
        <v>810</v>
      </c>
      <c r="G10" s="721"/>
      <c r="H10" s="721"/>
      <c r="I10" s="721"/>
      <c r="J10" s="721"/>
      <c r="K10" s="721"/>
      <c r="L10" s="721"/>
      <c r="M10" s="721"/>
    </row>
    <row r="11" spans="1:20" ht="15.95" customHeight="1" x14ac:dyDescent="0.25">
      <c r="F11" s="721"/>
      <c r="G11" s="721"/>
      <c r="H11" s="721"/>
      <c r="I11" s="721"/>
      <c r="J11" s="721"/>
      <c r="K11" s="721"/>
      <c r="L11" s="721"/>
      <c r="M11" s="721"/>
    </row>
    <row r="12" spans="1:20" ht="15.95" customHeight="1" thickBot="1" x14ac:dyDescent="0.3">
      <c r="F12" s="522"/>
      <c r="G12" s="522"/>
      <c r="H12" s="522"/>
      <c r="I12" s="522"/>
      <c r="J12" s="522"/>
      <c r="K12" s="522"/>
      <c r="L12" s="522"/>
      <c r="M12" s="522"/>
    </row>
    <row r="13" spans="1:20" ht="18.600000000000001" customHeight="1" x14ac:dyDescent="0.3">
      <c r="F13" s="722" t="s">
        <v>809</v>
      </c>
      <c r="G13" s="723"/>
      <c r="H13" s="723"/>
      <c r="I13" s="723"/>
      <c r="J13" s="724" t="s">
        <v>808</v>
      </c>
      <c r="K13" s="724"/>
      <c r="L13" s="724" t="s">
        <v>807</v>
      </c>
      <c r="M13" s="724"/>
      <c r="O13" s="428" t="s">
        <v>806</v>
      </c>
      <c r="P13" s="429"/>
      <c r="Q13" s="429"/>
      <c r="R13" s="429"/>
      <c r="S13" s="429"/>
      <c r="T13" s="430"/>
    </row>
    <row r="14" spans="1:20" ht="23.45" customHeight="1" x14ac:dyDescent="0.25">
      <c r="F14" s="727" t="s">
        <v>805</v>
      </c>
      <c r="G14" s="727"/>
      <c r="H14" s="727"/>
      <c r="I14" s="727"/>
      <c r="J14" s="727" t="s">
        <v>1290</v>
      </c>
      <c r="K14" s="727"/>
      <c r="L14" s="727" t="s">
        <v>300</v>
      </c>
      <c r="M14" s="727"/>
      <c r="O14" s="728" t="s">
        <v>804</v>
      </c>
      <c r="P14" s="729"/>
      <c r="Q14" s="729"/>
      <c r="R14" s="729"/>
      <c r="S14" s="729"/>
      <c r="T14" s="730"/>
    </row>
    <row r="15" spans="1:20" s="109" customFormat="1" ht="18.600000000000001" customHeight="1" x14ac:dyDescent="0.25">
      <c r="F15" s="722" t="s">
        <v>803</v>
      </c>
      <c r="G15" s="722"/>
      <c r="H15" s="741" t="s">
        <v>802</v>
      </c>
      <c r="I15" s="741"/>
      <c r="J15" s="722" t="s">
        <v>801</v>
      </c>
      <c r="K15" s="722"/>
      <c r="L15" s="722" t="s">
        <v>800</v>
      </c>
      <c r="M15" s="722"/>
      <c r="O15" s="728"/>
      <c r="P15" s="729"/>
      <c r="Q15" s="729"/>
      <c r="R15" s="729"/>
      <c r="S15" s="729"/>
      <c r="T15" s="730"/>
    </row>
    <row r="16" spans="1:20" ht="18.600000000000001" customHeight="1" x14ac:dyDescent="0.25">
      <c r="F16" s="727" t="s">
        <v>798</v>
      </c>
      <c r="G16" s="727"/>
      <c r="H16" s="734" t="s">
        <v>799</v>
      </c>
      <c r="I16" s="727"/>
      <c r="J16" s="727" t="s">
        <v>798</v>
      </c>
      <c r="K16" s="727"/>
      <c r="L16" s="727" t="s">
        <v>797</v>
      </c>
      <c r="M16" s="727"/>
      <c r="O16" s="728"/>
      <c r="P16" s="729"/>
      <c r="Q16" s="729"/>
      <c r="R16" s="729"/>
      <c r="S16" s="729"/>
      <c r="T16" s="730"/>
    </row>
    <row r="17" spans="1:20" ht="18.600000000000001" customHeight="1" x14ac:dyDescent="0.25">
      <c r="F17" s="742" t="s">
        <v>796</v>
      </c>
      <c r="G17" s="742"/>
      <c r="H17" s="742"/>
      <c r="I17" s="742"/>
      <c r="J17" s="742" t="s">
        <v>795</v>
      </c>
      <c r="K17" s="742"/>
      <c r="L17" s="742"/>
      <c r="M17" s="742"/>
      <c r="O17" s="728"/>
      <c r="P17" s="729"/>
      <c r="Q17" s="729"/>
      <c r="R17" s="729"/>
      <c r="S17" s="729"/>
      <c r="T17" s="730"/>
    </row>
    <row r="18" spans="1:20" ht="26.45" customHeight="1" x14ac:dyDescent="0.25">
      <c r="F18" s="725" t="s">
        <v>794</v>
      </c>
      <c r="G18" s="725"/>
      <c r="H18" s="725"/>
      <c r="I18" s="725"/>
      <c r="J18" s="725" t="s">
        <v>793</v>
      </c>
      <c r="K18" s="725"/>
      <c r="L18" s="725"/>
      <c r="M18" s="725"/>
      <c r="O18" s="728"/>
      <c r="P18" s="729"/>
      <c r="Q18" s="729"/>
      <c r="R18" s="729"/>
      <c r="S18" s="729"/>
      <c r="T18" s="730"/>
    </row>
    <row r="19" spans="1:20" ht="18.600000000000001" customHeight="1" x14ac:dyDescent="0.25">
      <c r="F19" s="722" t="s">
        <v>792</v>
      </c>
      <c r="G19" s="722"/>
      <c r="H19" s="722"/>
      <c r="I19" s="722"/>
      <c r="J19" s="722"/>
      <c r="K19" s="722"/>
      <c r="L19" s="722"/>
      <c r="M19" s="722"/>
      <c r="O19" s="728"/>
      <c r="P19" s="729"/>
      <c r="Q19" s="729"/>
      <c r="R19" s="729"/>
      <c r="S19" s="729"/>
      <c r="T19" s="730"/>
    </row>
    <row r="20" spans="1:20" ht="18.600000000000001" customHeight="1" x14ac:dyDescent="0.25">
      <c r="F20" s="735" t="s">
        <v>1289</v>
      </c>
      <c r="G20" s="736"/>
      <c r="H20" s="736"/>
      <c r="I20" s="736"/>
      <c r="J20" s="736"/>
      <c r="K20" s="736"/>
      <c r="L20" s="736"/>
      <c r="M20" s="737"/>
      <c r="O20" s="728"/>
      <c r="P20" s="729"/>
      <c r="Q20" s="729"/>
      <c r="R20" s="729"/>
      <c r="S20" s="729"/>
      <c r="T20" s="730"/>
    </row>
    <row r="21" spans="1:20" ht="18.600000000000001" customHeight="1" x14ac:dyDescent="0.25">
      <c r="F21" s="738"/>
      <c r="G21" s="739"/>
      <c r="H21" s="739"/>
      <c r="I21" s="739"/>
      <c r="J21" s="739"/>
      <c r="K21" s="739"/>
      <c r="L21" s="739"/>
      <c r="M21" s="740"/>
      <c r="O21" s="728"/>
      <c r="P21" s="729"/>
      <c r="Q21" s="729"/>
      <c r="R21" s="729"/>
      <c r="S21" s="729"/>
      <c r="T21" s="730"/>
    </row>
    <row r="22" spans="1:20" ht="36.75" customHeight="1" thickBot="1" x14ac:dyDescent="0.3">
      <c r="F22" s="738"/>
      <c r="G22" s="739"/>
      <c r="H22" s="739"/>
      <c r="I22" s="739"/>
      <c r="J22" s="739"/>
      <c r="K22" s="739"/>
      <c r="L22" s="739"/>
      <c r="M22" s="740"/>
      <c r="O22" s="731"/>
      <c r="P22" s="732"/>
      <c r="Q22" s="732"/>
      <c r="R22" s="732"/>
      <c r="S22" s="732"/>
      <c r="T22" s="733"/>
    </row>
    <row r="23" spans="1:20" ht="19.5" customHeight="1" x14ac:dyDescent="0.25">
      <c r="F23" s="722" t="s">
        <v>791</v>
      </c>
      <c r="G23" s="722"/>
      <c r="H23" s="722"/>
      <c r="I23" s="722"/>
      <c r="J23" s="722"/>
      <c r="K23" s="722"/>
      <c r="L23" s="722"/>
      <c r="M23" s="722"/>
    </row>
    <row r="24" spans="1:20" ht="18.600000000000001" customHeight="1" x14ac:dyDescent="0.25">
      <c r="F24" s="727" t="s">
        <v>790</v>
      </c>
      <c r="G24" s="727"/>
      <c r="H24" s="727"/>
      <c r="I24" s="727"/>
      <c r="J24" s="727"/>
      <c r="K24" s="727"/>
      <c r="L24" s="727"/>
      <c r="M24" s="727"/>
    </row>
    <row r="25" spans="1:20" ht="18.600000000000001" customHeight="1" x14ac:dyDescent="0.25">
      <c r="F25" s="722" t="s">
        <v>789</v>
      </c>
      <c r="G25" s="722"/>
      <c r="H25" s="722"/>
      <c r="I25" s="722"/>
      <c r="J25" s="722"/>
      <c r="K25" s="722"/>
      <c r="L25" s="722"/>
      <c r="M25" s="722"/>
    </row>
    <row r="26" spans="1:20" ht="18.600000000000001" customHeight="1" x14ac:dyDescent="0.25">
      <c r="F26" s="727" t="s">
        <v>788</v>
      </c>
      <c r="G26" s="727"/>
      <c r="H26" s="727"/>
      <c r="I26" s="727"/>
      <c r="J26" s="727"/>
      <c r="K26" s="727"/>
      <c r="L26" s="727"/>
      <c r="M26" s="727"/>
    </row>
    <row r="27" spans="1:20" ht="18.600000000000001" customHeight="1" x14ac:dyDescent="0.25">
      <c r="F27" s="722" t="s">
        <v>787</v>
      </c>
      <c r="G27" s="722"/>
      <c r="H27" s="722"/>
      <c r="I27" s="722"/>
      <c r="J27" s="722"/>
      <c r="K27" s="722"/>
      <c r="L27" s="722"/>
      <c r="M27" s="722"/>
    </row>
    <row r="28" spans="1:20" ht="18.600000000000001" customHeight="1" x14ac:dyDescent="0.25">
      <c r="F28" s="727" t="s">
        <v>765</v>
      </c>
      <c r="G28" s="727"/>
      <c r="H28" s="727"/>
      <c r="I28" s="727"/>
      <c r="J28" s="727"/>
      <c r="K28" s="727"/>
      <c r="L28" s="727"/>
      <c r="M28" s="727"/>
    </row>
    <row r="29" spans="1:20" ht="18.600000000000001" customHeight="1" x14ac:dyDescent="0.25">
      <c r="F29" s="722" t="s">
        <v>770</v>
      </c>
      <c r="G29" s="722"/>
      <c r="H29" s="722"/>
      <c r="I29" s="722"/>
      <c r="J29" s="722" t="s">
        <v>786</v>
      </c>
      <c r="K29" s="722"/>
      <c r="L29" s="722"/>
      <c r="M29" s="722"/>
    </row>
    <row r="30" spans="1:20" ht="18.75" customHeight="1" x14ac:dyDescent="0.25">
      <c r="A30" s="426" t="s">
        <v>785</v>
      </c>
      <c r="F30" s="725" t="s">
        <v>784</v>
      </c>
      <c r="G30" s="725"/>
      <c r="H30" s="725"/>
      <c r="I30" s="725"/>
      <c r="J30" s="725" t="s">
        <v>783</v>
      </c>
      <c r="K30" s="725"/>
      <c r="L30" s="725"/>
      <c r="M30" s="725"/>
    </row>
    <row r="31" spans="1:20" ht="21" customHeight="1" x14ac:dyDescent="0.25">
      <c r="F31" s="725"/>
      <c r="G31" s="725"/>
      <c r="H31" s="725"/>
      <c r="I31" s="725"/>
      <c r="J31" s="725"/>
      <c r="K31" s="725"/>
      <c r="L31" s="725"/>
      <c r="M31" s="725"/>
    </row>
    <row r="32" spans="1:20" x14ac:dyDescent="0.25">
      <c r="A32" s="401" t="s">
        <v>782</v>
      </c>
    </row>
    <row r="33" spans="6:13" ht="14.45" customHeight="1" x14ac:dyDescent="0.25">
      <c r="F33" s="726" t="s">
        <v>781</v>
      </c>
      <c r="G33" s="726"/>
      <c r="H33" s="726"/>
      <c r="I33" s="726"/>
      <c r="J33" s="726"/>
      <c r="K33" s="726"/>
      <c r="L33" s="726"/>
      <c r="M33" s="726"/>
    </row>
    <row r="34" spans="6:13" x14ac:dyDescent="0.25">
      <c r="F34" s="726"/>
      <c r="G34" s="726"/>
      <c r="H34" s="726"/>
      <c r="I34" s="726"/>
      <c r="J34" s="726"/>
      <c r="K34" s="726"/>
      <c r="L34" s="726"/>
      <c r="M34" s="726"/>
    </row>
    <row r="35" spans="6:13" x14ac:dyDescent="0.25">
      <c r="F35" s="427"/>
    </row>
  </sheetData>
  <sheetProtection algorithmName="SHA-512" hashValue="OKBseh67+Bg5IlS3p+ndy9dbLDI4PmQy0izfrelV4Gv5YF/I2h41uHnGepelqANPVBL+Ih8cBHwvx655UYLUaQ==" saltValue="9SC/piabz9X6eEpR8c/j+g==" spinCount="100000" sheet="1" objects="1" scenarios="1"/>
  <mergeCells count="34">
    <mergeCell ref="O14:T22"/>
    <mergeCell ref="L14:M14"/>
    <mergeCell ref="F15:G15"/>
    <mergeCell ref="H16:I16"/>
    <mergeCell ref="J16:K16"/>
    <mergeCell ref="L16:M16"/>
    <mergeCell ref="F14:I14"/>
    <mergeCell ref="J14:K14"/>
    <mergeCell ref="F20:M22"/>
    <mergeCell ref="H15:I15"/>
    <mergeCell ref="J15:K15"/>
    <mergeCell ref="L15:M15"/>
    <mergeCell ref="F16:G16"/>
    <mergeCell ref="F17:I17"/>
    <mergeCell ref="J17:M17"/>
    <mergeCell ref="F18:I18"/>
    <mergeCell ref="J18:M18"/>
    <mergeCell ref="F19:M19"/>
    <mergeCell ref="F33:M34"/>
    <mergeCell ref="F23:M23"/>
    <mergeCell ref="F24:M24"/>
    <mergeCell ref="F25:M25"/>
    <mergeCell ref="F26:M26"/>
    <mergeCell ref="F27:M27"/>
    <mergeCell ref="F28:M28"/>
    <mergeCell ref="F29:I29"/>
    <mergeCell ref="J29:M29"/>
    <mergeCell ref="F30:I31"/>
    <mergeCell ref="J30:M31"/>
    <mergeCell ref="F5:M8"/>
    <mergeCell ref="F10:M11"/>
    <mergeCell ref="F13:I13"/>
    <mergeCell ref="J13:K13"/>
    <mergeCell ref="L13:M13"/>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1FC30-5EF8-439D-8877-779233F0CDA7}">
  <sheetPr>
    <tabColor rgb="FF00B050"/>
  </sheetPr>
  <dimension ref="A1"/>
  <sheetViews>
    <sheetView showGridLines="0" workbookViewId="0">
      <selection activeCell="A36" sqref="A36"/>
    </sheetView>
  </sheetViews>
  <sheetFormatPr defaultRowHeight="15" x14ac:dyDescent="0.25"/>
  <cols>
    <col min="12" max="12" width="13.42578125" customWidth="1"/>
  </cols>
  <sheetData/>
  <sheetProtection algorithmName="SHA-512" hashValue="v3FACNhwx9UGre4iTOj96tD1p+md9OUSkjEFko2f6bgKjyxzPqM9bIm21j9JLB+Fu84WCz8zJwym4lFL7y0CKQ==" saltValue="iOr3O18lrHeUkQ5Joq1/P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70DB6-B5E8-4D93-9EC8-7AFDE0F91DF7}">
  <sheetPr codeName="Sheet6"/>
  <dimension ref="A2:B5"/>
  <sheetViews>
    <sheetView workbookViewId="0">
      <selection activeCell="B9" sqref="B9"/>
    </sheetView>
  </sheetViews>
  <sheetFormatPr defaultRowHeight="15" x14ac:dyDescent="0.25"/>
  <cols>
    <col min="1" max="1" width="22" customWidth="1"/>
    <col min="2" max="2" width="24" customWidth="1"/>
    <col min="3" max="3" width="14.42578125" customWidth="1"/>
  </cols>
  <sheetData>
    <row r="2" spans="1:2" x14ac:dyDescent="0.25">
      <c r="A2" t="s">
        <v>301</v>
      </c>
    </row>
    <row r="3" spans="1:2" x14ac:dyDescent="0.25">
      <c r="A3" t="s">
        <v>302</v>
      </c>
      <c r="B3" t="s">
        <v>303</v>
      </c>
    </row>
    <row r="4" spans="1:2" x14ac:dyDescent="0.25">
      <c r="A4" t="s">
        <v>304</v>
      </c>
    </row>
    <row r="5" spans="1:2" x14ac:dyDescent="0.25">
      <c r="A5" t="s">
        <v>305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135E-A286-4BDB-AFE7-4D76A1CEF604}">
  <sheetPr codeName="Sheet7"/>
  <dimension ref="A2:K112"/>
  <sheetViews>
    <sheetView zoomScale="68" zoomScaleNormal="68" workbookViewId="0">
      <pane xSplit="1" ySplit="2" topLeftCell="G5" activePane="bottomRight" state="frozen"/>
      <selection pane="topRight" activeCell="B1" sqref="B1"/>
      <selection pane="bottomLeft" activeCell="A3" sqref="A3"/>
      <selection pane="bottomRight" activeCell="G7" sqref="G7"/>
    </sheetView>
  </sheetViews>
  <sheetFormatPr defaultColWidth="9.140625" defaultRowHeight="15" x14ac:dyDescent="0.25"/>
  <cols>
    <col min="1" max="1" width="8.7109375" hidden="1" customWidth="1"/>
    <col min="2" max="2" width="18.5703125" customWidth="1"/>
    <col min="3" max="3" width="22.5703125" customWidth="1"/>
    <col min="4" max="4" width="31.42578125" customWidth="1"/>
    <col min="5" max="5" width="30.7109375" customWidth="1"/>
    <col min="6" max="6" width="50.42578125" customWidth="1"/>
    <col min="7" max="7" width="40.7109375" customWidth="1"/>
    <col min="8" max="8" width="11.7109375" customWidth="1"/>
    <col min="9" max="9" width="16.5703125" customWidth="1"/>
    <col min="10" max="10" width="66.140625" customWidth="1"/>
    <col min="11" max="11" width="78" customWidth="1"/>
    <col min="12" max="16384" width="9.140625" style="130"/>
  </cols>
  <sheetData>
    <row r="2" spans="1:11" ht="47.25" x14ac:dyDescent="0.25">
      <c r="B2" s="282" t="s">
        <v>306</v>
      </c>
      <c r="C2" s="82" t="s">
        <v>307</v>
      </c>
      <c r="D2" s="282" t="s">
        <v>308</v>
      </c>
      <c r="E2" s="82" t="s">
        <v>9</v>
      </c>
      <c r="F2" s="282" t="s">
        <v>309</v>
      </c>
      <c r="G2" s="82" t="s">
        <v>10</v>
      </c>
      <c r="H2" s="282" t="s">
        <v>11</v>
      </c>
      <c r="I2" s="282" t="s">
        <v>12</v>
      </c>
      <c r="J2" s="82" t="s">
        <v>13</v>
      </c>
      <c r="K2" s="82" t="s">
        <v>14</v>
      </c>
    </row>
    <row r="3" spans="1:11" ht="19.5" customHeight="1" x14ac:dyDescent="0.25">
      <c r="A3" s="79"/>
      <c r="B3" s="83" t="s">
        <v>310</v>
      </c>
      <c r="C3" s="80"/>
      <c r="D3" s="80"/>
      <c r="E3" s="80"/>
      <c r="F3" s="81"/>
      <c r="G3" s="80"/>
      <c r="H3" s="80"/>
      <c r="I3" s="80"/>
      <c r="J3" s="80"/>
      <c r="K3" s="80"/>
    </row>
    <row r="4" spans="1:11" ht="83.25" customHeight="1" x14ac:dyDescent="0.25">
      <c r="A4" s="79"/>
      <c r="B4" s="74"/>
      <c r="C4" s="74" t="s">
        <v>311</v>
      </c>
      <c r="D4" s="74" t="s">
        <v>312</v>
      </c>
      <c r="E4" s="74" t="s">
        <v>313</v>
      </c>
      <c r="F4" s="74" t="s">
        <v>15</v>
      </c>
      <c r="G4" s="475" t="s">
        <v>314</v>
      </c>
      <c r="H4" s="475" t="s">
        <v>61</v>
      </c>
      <c r="I4" s="475"/>
      <c r="J4" s="91" t="s">
        <v>315</v>
      </c>
      <c r="K4" s="74"/>
    </row>
    <row r="5" spans="1:11" ht="83.25" customHeight="1" x14ac:dyDescent="0.25">
      <c r="A5" s="79"/>
      <c r="B5" s="74"/>
      <c r="C5" s="74" t="s">
        <v>311</v>
      </c>
      <c r="D5" s="74" t="s">
        <v>312</v>
      </c>
      <c r="E5" s="74" t="s">
        <v>313</v>
      </c>
      <c r="F5" s="74" t="s">
        <v>15</v>
      </c>
      <c r="G5" s="475" t="s">
        <v>314</v>
      </c>
      <c r="H5" s="475" t="s">
        <v>39</v>
      </c>
      <c r="I5" s="475"/>
      <c r="J5" s="91" t="s">
        <v>316</v>
      </c>
      <c r="K5" s="74"/>
    </row>
    <row r="6" spans="1:11" s="79" customFormat="1" ht="15.75" x14ac:dyDescent="0.25">
      <c r="B6" s="71" t="s">
        <v>317</v>
      </c>
      <c r="C6" s="72"/>
      <c r="D6" s="56"/>
      <c r="E6" s="56"/>
      <c r="F6" s="56"/>
      <c r="G6" s="56"/>
      <c r="H6" s="56"/>
      <c r="I6" s="56"/>
      <c r="J6" s="56"/>
      <c r="K6" s="9"/>
    </row>
    <row r="7" spans="1:11" s="79" customFormat="1" ht="38.25" x14ac:dyDescent="0.25">
      <c r="B7" s="76"/>
      <c r="C7" s="76" t="s">
        <v>318</v>
      </c>
      <c r="D7" s="74" t="s">
        <v>312</v>
      </c>
      <c r="E7" s="76"/>
      <c r="F7" s="74" t="s">
        <v>15</v>
      </c>
      <c r="G7" s="62" t="s">
        <v>319</v>
      </c>
      <c r="H7" s="62"/>
      <c r="I7" s="92"/>
      <c r="J7" s="92" t="s">
        <v>320</v>
      </c>
      <c r="K7" s="74"/>
    </row>
    <row r="8" spans="1:11" s="131" customFormat="1" ht="51" x14ac:dyDescent="0.25">
      <c r="A8" s="79"/>
      <c r="B8" s="75"/>
      <c r="C8" s="76" t="s">
        <v>318</v>
      </c>
      <c r="D8" s="74" t="s">
        <v>312</v>
      </c>
      <c r="E8" s="76"/>
      <c r="F8" s="74" t="s">
        <v>15</v>
      </c>
      <c r="G8" s="92" t="s">
        <v>321</v>
      </c>
      <c r="H8" s="92"/>
      <c r="I8" s="92"/>
      <c r="J8" s="92" t="s">
        <v>322</v>
      </c>
      <c r="K8" s="76"/>
    </row>
    <row r="9" spans="1:11" s="132" customFormat="1" ht="72" customHeight="1" x14ac:dyDescent="0.25">
      <c r="A9" s="113">
        <v>1</v>
      </c>
      <c r="B9" s="125" t="s">
        <v>323</v>
      </c>
      <c r="C9" s="113" t="s">
        <v>98</v>
      </c>
      <c r="D9" s="113" t="s">
        <v>20</v>
      </c>
      <c r="E9" s="116" t="s">
        <v>324</v>
      </c>
      <c r="F9" s="126" t="s">
        <v>23</v>
      </c>
      <c r="G9" s="127" t="s">
        <v>325</v>
      </c>
      <c r="H9" s="113" t="s">
        <v>61</v>
      </c>
      <c r="I9" s="113" t="s">
        <v>23</v>
      </c>
      <c r="J9" s="128" t="s">
        <v>326</v>
      </c>
      <c r="K9" s="113"/>
    </row>
    <row r="10" spans="1:11" s="132" customFormat="1" ht="72" customHeight="1" x14ac:dyDescent="0.25">
      <c r="A10" s="113">
        <v>1</v>
      </c>
      <c r="B10" s="125" t="s">
        <v>323</v>
      </c>
      <c r="C10" s="113" t="s">
        <v>98</v>
      </c>
      <c r="D10" s="113" t="s">
        <v>23</v>
      </c>
      <c r="E10" s="116" t="s">
        <v>324</v>
      </c>
      <c r="F10" s="126" t="s">
        <v>23</v>
      </c>
      <c r="G10" s="127" t="s">
        <v>325</v>
      </c>
      <c r="H10" s="113" t="s">
        <v>39</v>
      </c>
      <c r="I10" s="113" t="s">
        <v>23</v>
      </c>
      <c r="J10" s="128" t="s">
        <v>327</v>
      </c>
      <c r="K10" s="113"/>
    </row>
    <row r="11" spans="1:11" s="79" customFormat="1" ht="15.75" x14ac:dyDescent="0.25">
      <c r="B11" s="6" t="s">
        <v>328</v>
      </c>
      <c r="C11" s="10"/>
      <c r="D11" s="9"/>
      <c r="E11" s="9"/>
      <c r="F11" s="9"/>
      <c r="G11" s="9"/>
      <c r="H11" s="9"/>
      <c r="I11" s="9"/>
      <c r="J11" s="9"/>
      <c r="K11" s="9"/>
    </row>
    <row r="12" spans="1:11" s="79" customFormat="1" ht="63.75" x14ac:dyDescent="0.25">
      <c r="B12" s="77"/>
      <c r="C12" s="77" t="s">
        <v>329</v>
      </c>
      <c r="D12" s="77" t="s">
        <v>330</v>
      </c>
      <c r="E12" s="77" t="s">
        <v>331</v>
      </c>
      <c r="F12" s="77"/>
      <c r="G12" s="77" t="s">
        <v>332</v>
      </c>
      <c r="H12" s="77" t="s">
        <v>61</v>
      </c>
      <c r="I12" s="77" t="s">
        <v>20</v>
      </c>
      <c r="J12" s="77" t="s">
        <v>333</v>
      </c>
      <c r="K12" s="77"/>
    </row>
    <row r="13" spans="1:11" s="79" customFormat="1" ht="63.75" x14ac:dyDescent="0.25">
      <c r="B13" s="77"/>
      <c r="C13" s="77" t="s">
        <v>329</v>
      </c>
      <c r="D13" s="77" t="s">
        <v>330</v>
      </c>
      <c r="E13" s="77" t="s">
        <v>331</v>
      </c>
      <c r="F13" s="77"/>
      <c r="G13" s="77" t="s">
        <v>332</v>
      </c>
      <c r="H13" s="106" t="s">
        <v>334</v>
      </c>
      <c r="I13" s="106" t="s">
        <v>335</v>
      </c>
      <c r="J13" s="106" t="s">
        <v>336</v>
      </c>
      <c r="K13" s="77"/>
    </row>
    <row r="14" spans="1:11" s="79" customFormat="1" ht="51" x14ac:dyDescent="0.25">
      <c r="B14" s="77"/>
      <c r="C14" s="77" t="s">
        <v>329</v>
      </c>
      <c r="D14" s="77" t="s">
        <v>330</v>
      </c>
      <c r="E14" s="77" t="s">
        <v>337</v>
      </c>
      <c r="F14" s="77"/>
      <c r="G14" s="158" t="s">
        <v>338</v>
      </c>
      <c r="H14" s="161" t="s">
        <v>61</v>
      </c>
      <c r="I14" s="161"/>
      <c r="J14" s="161" t="s">
        <v>339</v>
      </c>
      <c r="K14" s="159"/>
    </row>
    <row r="15" spans="1:11" s="79" customFormat="1" ht="51" x14ac:dyDescent="0.25">
      <c r="B15" s="77"/>
      <c r="C15" s="77" t="s">
        <v>329</v>
      </c>
      <c r="D15" s="77" t="s">
        <v>330</v>
      </c>
      <c r="E15" s="77" t="s">
        <v>337</v>
      </c>
      <c r="F15" s="77"/>
      <c r="G15" s="158" t="s">
        <v>340</v>
      </c>
      <c r="H15" s="160" t="s">
        <v>95</v>
      </c>
      <c r="I15" s="160" t="s">
        <v>20</v>
      </c>
      <c r="J15" s="160" t="s">
        <v>341</v>
      </c>
      <c r="K15" s="77"/>
    </row>
    <row r="16" spans="1:11" s="79" customFormat="1" ht="51" x14ac:dyDescent="0.25">
      <c r="B16" s="77"/>
      <c r="C16" s="77" t="s">
        <v>329</v>
      </c>
      <c r="D16" s="77" t="s">
        <v>330</v>
      </c>
      <c r="E16" s="158" t="s">
        <v>342</v>
      </c>
      <c r="F16" s="160"/>
      <c r="G16" s="160" t="s">
        <v>115</v>
      </c>
      <c r="H16" s="160" t="s">
        <v>61</v>
      </c>
      <c r="I16" s="77" t="s">
        <v>23</v>
      </c>
      <c r="J16" s="77" t="s">
        <v>116</v>
      </c>
      <c r="K16" s="77"/>
    </row>
    <row r="17" spans="1:11" ht="51" x14ac:dyDescent="0.25">
      <c r="A17" s="77"/>
      <c r="B17" s="77"/>
      <c r="C17" s="77" t="s">
        <v>329</v>
      </c>
      <c r="D17" s="77" t="s">
        <v>330</v>
      </c>
      <c r="E17" s="158" t="s">
        <v>342</v>
      </c>
      <c r="F17" s="77"/>
      <c r="G17" s="160" t="s">
        <v>115</v>
      </c>
      <c r="H17" s="77" t="s">
        <v>39</v>
      </c>
      <c r="I17" s="77" t="s">
        <v>23</v>
      </c>
      <c r="J17" s="77" t="s">
        <v>118</v>
      </c>
      <c r="K17" s="77"/>
    </row>
    <row r="18" spans="1:11" ht="36" customHeight="1" x14ac:dyDescent="0.25">
      <c r="A18" s="170"/>
      <c r="B18" s="168"/>
      <c r="C18" s="168" t="s">
        <v>343</v>
      </c>
      <c r="D18" s="168" t="s">
        <v>312</v>
      </c>
      <c r="E18" s="171" t="s">
        <v>344</v>
      </c>
      <c r="F18" s="168"/>
      <c r="G18" s="172" t="s">
        <v>123</v>
      </c>
      <c r="H18" s="168" t="s">
        <v>33</v>
      </c>
      <c r="I18" s="168" t="s">
        <v>23</v>
      </c>
      <c r="J18" s="168" t="s">
        <v>339</v>
      </c>
      <c r="K18" s="170"/>
    </row>
    <row r="19" spans="1:11" ht="44.25" customHeight="1" x14ac:dyDescent="0.25">
      <c r="A19" s="170"/>
      <c r="B19" s="168"/>
      <c r="C19" s="168" t="s">
        <v>343</v>
      </c>
      <c r="D19" s="168" t="s">
        <v>312</v>
      </c>
      <c r="E19" s="171" t="s">
        <v>344</v>
      </c>
      <c r="F19" s="168"/>
      <c r="G19" s="172" t="s">
        <v>123</v>
      </c>
      <c r="H19" s="168" t="s">
        <v>39</v>
      </c>
      <c r="I19" s="168" t="s">
        <v>137</v>
      </c>
      <c r="J19" s="169" t="s">
        <v>345</v>
      </c>
      <c r="K19" s="170"/>
    </row>
    <row r="20" spans="1:11" ht="89.25" x14ac:dyDescent="0.25">
      <c r="A20" s="170"/>
      <c r="B20" s="168"/>
      <c r="C20" s="168" t="s">
        <v>343</v>
      </c>
      <c r="D20" s="168" t="s">
        <v>312</v>
      </c>
      <c r="E20" s="171" t="s">
        <v>344</v>
      </c>
      <c r="F20" s="168"/>
      <c r="G20" s="172" t="s">
        <v>123</v>
      </c>
      <c r="H20" s="168" t="s">
        <v>39</v>
      </c>
      <c r="I20" s="168" t="s">
        <v>346</v>
      </c>
      <c r="J20" s="169" t="s">
        <v>347</v>
      </c>
      <c r="K20" s="170"/>
    </row>
    <row r="21" spans="1:11" s="79" customFormat="1" ht="165.75" x14ac:dyDescent="0.25">
      <c r="B21" s="84"/>
      <c r="C21" s="84" t="s">
        <v>348</v>
      </c>
      <c r="D21" s="84" t="s">
        <v>312</v>
      </c>
      <c r="E21" s="84" t="s">
        <v>120</v>
      </c>
      <c r="F21" s="84"/>
      <c r="G21" s="84" t="s">
        <v>349</v>
      </c>
      <c r="H21" s="84" t="s">
        <v>61</v>
      </c>
      <c r="I21" s="84" t="s">
        <v>23</v>
      </c>
      <c r="J21" s="84" t="s">
        <v>333</v>
      </c>
      <c r="K21" s="85"/>
    </row>
    <row r="22" spans="1:11" s="79" customFormat="1" ht="97.5" customHeight="1" x14ac:dyDescent="0.25">
      <c r="B22" s="84"/>
      <c r="C22" s="84" t="s">
        <v>348</v>
      </c>
      <c r="D22" s="84" t="s">
        <v>312</v>
      </c>
      <c r="E22" s="84" t="s">
        <v>120</v>
      </c>
      <c r="F22" s="84"/>
      <c r="G22" s="84" t="s">
        <v>350</v>
      </c>
      <c r="H22" s="84" t="s">
        <v>39</v>
      </c>
      <c r="I22" s="84" t="s">
        <v>137</v>
      </c>
      <c r="J22" s="167" t="s">
        <v>351</v>
      </c>
      <c r="K22" s="85"/>
    </row>
    <row r="23" spans="1:11" s="79" customFormat="1" ht="165.75" x14ac:dyDescent="0.25">
      <c r="B23" s="84"/>
      <c r="C23" s="84" t="s">
        <v>348</v>
      </c>
      <c r="D23" s="84" t="s">
        <v>312</v>
      </c>
      <c r="E23" s="84" t="s">
        <v>120</v>
      </c>
      <c r="F23" s="84"/>
      <c r="G23" s="84" t="s">
        <v>352</v>
      </c>
      <c r="H23" s="168" t="s">
        <v>95</v>
      </c>
      <c r="I23" s="168" t="s">
        <v>346</v>
      </c>
      <c r="J23" s="169" t="s">
        <v>353</v>
      </c>
      <c r="K23" s="85"/>
    </row>
    <row r="24" spans="1:11" s="79" customFormat="1" ht="38.25" x14ac:dyDescent="0.25">
      <c r="B24" s="86"/>
      <c r="C24" s="86" t="s">
        <v>127</v>
      </c>
      <c r="D24" s="86" t="s">
        <v>312</v>
      </c>
      <c r="E24" s="86" t="s">
        <v>127</v>
      </c>
      <c r="F24" s="86"/>
      <c r="G24" s="86" t="s">
        <v>354</v>
      </c>
      <c r="H24" s="86" t="s">
        <v>61</v>
      </c>
      <c r="I24" s="86" t="s">
        <v>23</v>
      </c>
      <c r="J24" s="86" t="s">
        <v>333</v>
      </c>
      <c r="K24" s="87"/>
    </row>
    <row r="25" spans="1:11" s="79" customFormat="1" ht="38.25" x14ac:dyDescent="0.25">
      <c r="B25" s="86"/>
      <c r="C25" s="86" t="s">
        <v>127</v>
      </c>
      <c r="D25" s="86" t="s">
        <v>312</v>
      </c>
      <c r="E25" s="86" t="s">
        <v>127</v>
      </c>
      <c r="F25" s="86"/>
      <c r="G25" s="173" t="s">
        <v>354</v>
      </c>
      <c r="H25" s="173" t="s">
        <v>39</v>
      </c>
      <c r="I25" s="86" t="s">
        <v>137</v>
      </c>
      <c r="J25" s="174" t="s">
        <v>355</v>
      </c>
      <c r="K25" s="88"/>
    </row>
    <row r="26" spans="1:11" s="79" customFormat="1" ht="165.75" x14ac:dyDescent="0.25">
      <c r="B26" s="86"/>
      <c r="C26" s="86" t="s">
        <v>127</v>
      </c>
      <c r="D26" s="86" t="s">
        <v>312</v>
      </c>
      <c r="E26" s="86" t="s">
        <v>127</v>
      </c>
      <c r="F26" s="86"/>
      <c r="G26" s="173" t="s">
        <v>356</v>
      </c>
      <c r="H26" s="86" t="s">
        <v>39</v>
      </c>
      <c r="I26" s="86" t="s">
        <v>346</v>
      </c>
      <c r="J26" s="174" t="s">
        <v>357</v>
      </c>
      <c r="K26" s="87"/>
    </row>
    <row r="27" spans="1:11" s="79" customFormat="1" ht="25.5" x14ac:dyDescent="0.25">
      <c r="B27" s="89"/>
      <c r="C27" s="89" t="s">
        <v>358</v>
      </c>
      <c r="D27" s="89" t="s">
        <v>312</v>
      </c>
      <c r="E27" s="89" t="s">
        <v>129</v>
      </c>
      <c r="F27" s="89"/>
      <c r="G27" s="89" t="s">
        <v>133</v>
      </c>
      <c r="H27" s="89" t="s">
        <v>61</v>
      </c>
      <c r="I27" s="89" t="s">
        <v>359</v>
      </c>
      <c r="J27" s="89" t="s">
        <v>360</v>
      </c>
      <c r="K27" s="90"/>
    </row>
    <row r="28" spans="1:11" s="79" customFormat="1" ht="25.5" x14ac:dyDescent="0.25">
      <c r="B28" s="89"/>
      <c r="C28" s="89" t="s">
        <v>358</v>
      </c>
      <c r="D28" s="89" t="s">
        <v>312</v>
      </c>
      <c r="E28" s="89" t="s">
        <v>129</v>
      </c>
      <c r="F28" s="89"/>
      <c r="G28" s="89" t="s">
        <v>133</v>
      </c>
      <c r="H28" s="89" t="s">
        <v>61</v>
      </c>
      <c r="I28" s="89" t="s">
        <v>361</v>
      </c>
      <c r="J28" s="89" t="s">
        <v>333</v>
      </c>
      <c r="K28" s="90"/>
    </row>
    <row r="29" spans="1:11" s="79" customFormat="1" ht="165.75" x14ac:dyDescent="0.25">
      <c r="B29" s="89"/>
      <c r="C29" s="89" t="s">
        <v>358</v>
      </c>
      <c r="D29" s="89" t="s">
        <v>312</v>
      </c>
      <c r="E29" s="89" t="s">
        <v>129</v>
      </c>
      <c r="F29" s="89"/>
      <c r="G29" s="89" t="s">
        <v>133</v>
      </c>
      <c r="H29" s="89" t="s">
        <v>95</v>
      </c>
      <c r="I29" s="89" t="s">
        <v>20</v>
      </c>
      <c r="J29" s="89" t="s">
        <v>362</v>
      </c>
      <c r="K29" s="90"/>
    </row>
    <row r="30" spans="1:11" s="79" customFormat="1" ht="25.5" x14ac:dyDescent="0.25">
      <c r="B30" s="89"/>
      <c r="C30" s="89" t="s">
        <v>358</v>
      </c>
      <c r="D30" s="89" t="s">
        <v>312</v>
      </c>
      <c r="E30" s="89" t="s">
        <v>129</v>
      </c>
      <c r="F30" s="89"/>
      <c r="G30" s="89" t="s">
        <v>133</v>
      </c>
      <c r="H30" s="89" t="s">
        <v>39</v>
      </c>
      <c r="I30" s="89" t="s">
        <v>23</v>
      </c>
      <c r="J30" s="89" t="s">
        <v>363</v>
      </c>
      <c r="K30" s="90"/>
    </row>
    <row r="31" spans="1:11" s="79" customFormat="1" ht="38.25" x14ac:dyDescent="0.25">
      <c r="B31" s="89"/>
      <c r="C31" s="89" t="s">
        <v>358</v>
      </c>
      <c r="D31" s="89" t="s">
        <v>147</v>
      </c>
      <c r="E31" s="89" t="s">
        <v>140</v>
      </c>
      <c r="F31" s="89"/>
      <c r="G31" s="162" t="s">
        <v>364</v>
      </c>
      <c r="H31" s="162" t="s">
        <v>365</v>
      </c>
      <c r="I31" s="162" t="s">
        <v>366</v>
      </c>
      <c r="J31" s="162" t="s">
        <v>367</v>
      </c>
      <c r="K31" s="90"/>
    </row>
    <row r="32" spans="1:11" s="79" customFormat="1" ht="38.25" x14ac:dyDescent="0.25">
      <c r="B32" s="89"/>
      <c r="C32" s="89" t="s">
        <v>358</v>
      </c>
      <c r="D32" s="89" t="s">
        <v>147</v>
      </c>
      <c r="E32" s="89" t="s">
        <v>140</v>
      </c>
      <c r="F32" s="89"/>
      <c r="G32" s="162" t="s">
        <v>364</v>
      </c>
      <c r="H32" s="162" t="s">
        <v>365</v>
      </c>
      <c r="I32" s="162" t="s">
        <v>368</v>
      </c>
      <c r="J32" s="162" t="s">
        <v>149</v>
      </c>
    </row>
    <row r="33" spans="2:11" s="79" customFormat="1" ht="102" x14ac:dyDescent="0.25">
      <c r="B33" s="89"/>
      <c r="C33" s="89" t="s">
        <v>358</v>
      </c>
      <c r="D33" s="89" t="s">
        <v>147</v>
      </c>
      <c r="E33" s="89" t="s">
        <v>140</v>
      </c>
      <c r="F33" s="89"/>
      <c r="G33" s="162" t="s">
        <v>364</v>
      </c>
      <c r="H33" s="89" t="s">
        <v>95</v>
      </c>
      <c r="I33" s="89" t="s">
        <v>20</v>
      </c>
      <c r="J33" s="162" t="s">
        <v>369</v>
      </c>
      <c r="K33" s="90"/>
    </row>
    <row r="34" spans="2:11" s="79" customFormat="1" ht="127.5" x14ac:dyDescent="0.25">
      <c r="B34" s="89"/>
      <c r="C34" s="89" t="s">
        <v>358</v>
      </c>
      <c r="D34" s="89" t="s">
        <v>147</v>
      </c>
      <c r="E34" s="89" t="s">
        <v>140</v>
      </c>
      <c r="F34" s="89"/>
      <c r="G34" s="162" t="s">
        <v>364</v>
      </c>
      <c r="H34" s="89" t="s">
        <v>95</v>
      </c>
      <c r="I34" s="89" t="s">
        <v>370</v>
      </c>
      <c r="J34" s="162" t="s">
        <v>371</v>
      </c>
      <c r="K34" s="90"/>
    </row>
    <row r="35" spans="2:11" s="79" customFormat="1" ht="38.25" x14ac:dyDescent="0.25">
      <c r="B35" s="89"/>
      <c r="C35" s="89" t="s">
        <v>358</v>
      </c>
      <c r="D35" s="89" t="s">
        <v>372</v>
      </c>
      <c r="E35" s="89" t="s">
        <v>140</v>
      </c>
      <c r="F35" s="89"/>
      <c r="G35" s="162" t="s">
        <v>373</v>
      </c>
      <c r="H35" s="89" t="s">
        <v>33</v>
      </c>
      <c r="I35" s="89" t="s">
        <v>370</v>
      </c>
      <c r="J35" s="89" t="s">
        <v>374</v>
      </c>
      <c r="K35" s="90"/>
    </row>
    <row r="36" spans="2:11" s="79" customFormat="1" ht="38.25" x14ac:dyDescent="0.25">
      <c r="B36" s="89"/>
      <c r="C36" s="89" t="s">
        <v>358</v>
      </c>
      <c r="D36" s="89" t="s">
        <v>375</v>
      </c>
      <c r="E36" s="89" t="s">
        <v>140</v>
      </c>
      <c r="F36" s="89"/>
      <c r="G36" s="162" t="s">
        <v>373</v>
      </c>
      <c r="H36" s="89" t="s">
        <v>33</v>
      </c>
      <c r="I36" s="89" t="s">
        <v>376</v>
      </c>
      <c r="J36" s="89" t="s">
        <v>377</v>
      </c>
      <c r="K36" s="90"/>
    </row>
    <row r="37" spans="2:11" s="79" customFormat="1" ht="38.25" x14ac:dyDescent="0.25">
      <c r="B37" s="89"/>
      <c r="C37" s="89" t="s">
        <v>358</v>
      </c>
      <c r="D37" s="89" t="s">
        <v>378</v>
      </c>
      <c r="E37" s="89" t="s">
        <v>140</v>
      </c>
      <c r="F37" s="89"/>
      <c r="G37" s="162" t="s">
        <v>373</v>
      </c>
      <c r="H37" s="89" t="s">
        <v>19</v>
      </c>
      <c r="I37" s="89" t="s">
        <v>370</v>
      </c>
      <c r="J37" s="89" t="s">
        <v>379</v>
      </c>
      <c r="K37" s="90"/>
    </row>
    <row r="38" spans="2:11" s="79" customFormat="1" ht="38.25" x14ac:dyDescent="0.25">
      <c r="B38" s="89"/>
      <c r="C38" s="89" t="s">
        <v>358</v>
      </c>
      <c r="D38" s="89" t="s">
        <v>380</v>
      </c>
      <c r="E38" s="89" t="s">
        <v>140</v>
      </c>
      <c r="G38" s="162" t="s">
        <v>373</v>
      </c>
      <c r="H38" s="89" t="s">
        <v>19</v>
      </c>
      <c r="I38" s="89" t="s">
        <v>376</v>
      </c>
      <c r="J38" s="89" t="s">
        <v>381</v>
      </c>
      <c r="K38" s="90"/>
    </row>
    <row r="39" spans="2:11" s="79" customFormat="1" ht="89.25" x14ac:dyDescent="0.25">
      <c r="B39" s="89"/>
      <c r="C39" s="89" t="s">
        <v>358</v>
      </c>
      <c r="D39" s="89" t="s">
        <v>382</v>
      </c>
      <c r="E39" s="89" t="s">
        <v>153</v>
      </c>
      <c r="F39" s="89"/>
      <c r="G39" s="162" t="s">
        <v>160</v>
      </c>
      <c r="H39" s="89" t="s">
        <v>95</v>
      </c>
      <c r="I39" s="89" t="s">
        <v>359</v>
      </c>
      <c r="J39" s="162" t="s">
        <v>383</v>
      </c>
      <c r="K39" s="90"/>
    </row>
    <row r="40" spans="2:11" s="79" customFormat="1" ht="51" x14ac:dyDescent="0.25">
      <c r="B40" s="89"/>
      <c r="C40" s="89" t="s">
        <v>358</v>
      </c>
      <c r="D40" s="89" t="s">
        <v>382</v>
      </c>
      <c r="E40" s="89" t="s">
        <v>153</v>
      </c>
      <c r="F40" s="89"/>
      <c r="G40" s="162" t="s">
        <v>160</v>
      </c>
      <c r="H40" s="89" t="s">
        <v>95</v>
      </c>
      <c r="I40" s="89" t="s">
        <v>384</v>
      </c>
      <c r="J40" s="162" t="s">
        <v>163</v>
      </c>
      <c r="K40" s="90"/>
    </row>
    <row r="41" spans="2:11" s="79" customFormat="1" ht="51" x14ac:dyDescent="0.25">
      <c r="B41" s="89"/>
      <c r="C41" s="89" t="s">
        <v>358</v>
      </c>
      <c r="D41" s="89" t="s">
        <v>382</v>
      </c>
      <c r="E41" s="89" t="s">
        <v>153</v>
      </c>
      <c r="F41" s="89"/>
      <c r="G41" s="162" t="s">
        <v>160</v>
      </c>
      <c r="H41" s="89" t="s">
        <v>61</v>
      </c>
      <c r="I41" s="89" t="s">
        <v>137</v>
      </c>
      <c r="J41" s="89" t="s">
        <v>327</v>
      </c>
      <c r="K41" s="90"/>
    </row>
    <row r="42" spans="2:11" s="79" customFormat="1" ht="51" x14ac:dyDescent="0.25">
      <c r="B42" s="89"/>
      <c r="C42" s="89" t="s">
        <v>358</v>
      </c>
      <c r="D42" s="89" t="s">
        <v>382</v>
      </c>
      <c r="E42" s="89" t="s">
        <v>157</v>
      </c>
      <c r="F42" s="89"/>
      <c r="G42" s="162" t="s">
        <v>160</v>
      </c>
      <c r="H42" s="89" t="s">
        <v>61</v>
      </c>
      <c r="I42" s="89" t="s">
        <v>385</v>
      </c>
      <c r="J42" s="162" t="s">
        <v>164</v>
      </c>
      <c r="K42" s="90"/>
    </row>
    <row r="43" spans="2:11" s="79" customFormat="1" ht="191.25" x14ac:dyDescent="0.25">
      <c r="B43" s="89"/>
      <c r="C43" s="89" t="s">
        <v>358</v>
      </c>
      <c r="D43" s="89" t="s">
        <v>312</v>
      </c>
      <c r="E43" s="89" t="s">
        <v>165</v>
      </c>
      <c r="F43" s="89"/>
      <c r="G43" s="89" t="s">
        <v>386</v>
      </c>
      <c r="H43" s="89" t="s">
        <v>22</v>
      </c>
      <c r="I43" s="89" t="s">
        <v>20</v>
      </c>
      <c r="J43" s="162" t="s">
        <v>387</v>
      </c>
      <c r="K43" s="90"/>
    </row>
    <row r="44" spans="2:11" s="79" customFormat="1" ht="38.25" x14ac:dyDescent="0.25">
      <c r="B44" s="89"/>
      <c r="C44" s="89" t="s">
        <v>358</v>
      </c>
      <c r="D44" s="89" t="s">
        <v>312</v>
      </c>
      <c r="E44" s="89" t="s">
        <v>165</v>
      </c>
      <c r="F44" s="89"/>
      <c r="G44" s="89" t="s">
        <v>388</v>
      </c>
      <c r="H44" s="162" t="s">
        <v>19</v>
      </c>
      <c r="I44" s="89" t="s">
        <v>20</v>
      </c>
      <c r="J44" s="162" t="s">
        <v>389</v>
      </c>
      <c r="K44" s="90"/>
    </row>
    <row r="45" spans="2:11" s="79" customFormat="1" ht="76.5" x14ac:dyDescent="0.25">
      <c r="B45" s="89"/>
      <c r="C45" s="89" t="s">
        <v>358</v>
      </c>
      <c r="D45" s="89" t="s">
        <v>312</v>
      </c>
      <c r="E45" s="89" t="s">
        <v>165</v>
      </c>
      <c r="F45" s="89"/>
      <c r="G45" s="89" t="s">
        <v>388</v>
      </c>
      <c r="H45" s="89" t="s">
        <v>95</v>
      </c>
      <c r="I45" s="89" t="s">
        <v>370</v>
      </c>
      <c r="J45" s="89" t="s">
        <v>390</v>
      </c>
      <c r="K45" s="90"/>
    </row>
    <row r="46" spans="2:11" s="79" customFormat="1" ht="25.5" x14ac:dyDescent="0.25">
      <c r="B46" s="89"/>
      <c r="C46" s="89" t="s">
        <v>358</v>
      </c>
      <c r="D46" s="89" t="s">
        <v>312</v>
      </c>
      <c r="E46" s="89" t="s">
        <v>165</v>
      </c>
      <c r="F46" s="166"/>
      <c r="G46" s="89" t="s">
        <v>388</v>
      </c>
      <c r="H46" s="89" t="s">
        <v>95</v>
      </c>
      <c r="I46" s="89" t="s">
        <v>391</v>
      </c>
      <c r="J46" s="89" t="s">
        <v>327</v>
      </c>
      <c r="K46" s="90"/>
    </row>
    <row r="47" spans="2:11" s="165" customFormat="1" ht="25.5" x14ac:dyDescent="0.25">
      <c r="B47" s="73"/>
      <c r="C47" s="76" t="s">
        <v>392</v>
      </c>
      <c r="D47" s="76" t="s">
        <v>393</v>
      </c>
      <c r="E47" s="76" t="s">
        <v>174</v>
      </c>
      <c r="F47" s="76" t="s">
        <v>394</v>
      </c>
      <c r="G47" s="76" t="s">
        <v>395</v>
      </c>
      <c r="H47" s="76" t="s">
        <v>39</v>
      </c>
      <c r="I47" s="76" t="s">
        <v>23</v>
      </c>
      <c r="J47" s="76" t="s">
        <v>333</v>
      </c>
      <c r="K47" s="164"/>
    </row>
    <row r="48" spans="2:11" s="165" customFormat="1" ht="38.25" x14ac:dyDescent="0.25">
      <c r="B48" s="73"/>
      <c r="C48" s="76" t="s">
        <v>392</v>
      </c>
      <c r="D48" s="76" t="s">
        <v>393</v>
      </c>
      <c r="E48" s="76" t="s">
        <v>174</v>
      </c>
      <c r="F48" s="76" t="s">
        <v>394</v>
      </c>
      <c r="G48" s="76" t="s">
        <v>395</v>
      </c>
      <c r="H48" s="76" t="s">
        <v>61</v>
      </c>
      <c r="I48" s="76" t="s">
        <v>20</v>
      </c>
      <c r="J48" s="76" t="s">
        <v>396</v>
      </c>
      <c r="K48" s="164"/>
    </row>
    <row r="49" spans="2:11" s="165" customFormat="1" ht="229.5" x14ac:dyDescent="0.25">
      <c r="B49" s="73"/>
      <c r="C49" s="76" t="s">
        <v>392</v>
      </c>
      <c r="D49" s="76" t="s">
        <v>393</v>
      </c>
      <c r="E49" s="76" t="s">
        <v>174</v>
      </c>
      <c r="F49" s="76" t="s">
        <v>394</v>
      </c>
      <c r="G49" s="76" t="s">
        <v>395</v>
      </c>
      <c r="H49" s="76" t="s">
        <v>61</v>
      </c>
      <c r="I49" s="76" t="s">
        <v>370</v>
      </c>
      <c r="J49" s="76" t="s">
        <v>397</v>
      </c>
      <c r="K49" s="164"/>
    </row>
    <row r="50" spans="2:11" s="165" customFormat="1" ht="15.75" x14ac:dyDescent="0.25">
      <c r="B50" s="73"/>
      <c r="C50" s="76"/>
      <c r="D50" s="76" t="s">
        <v>393</v>
      </c>
      <c r="E50" s="76" t="s">
        <v>183</v>
      </c>
      <c r="F50" s="76" t="s">
        <v>394</v>
      </c>
      <c r="G50" s="76" t="s">
        <v>186</v>
      </c>
      <c r="H50" s="76" t="s">
        <v>39</v>
      </c>
      <c r="I50" s="76" t="s">
        <v>23</v>
      </c>
      <c r="J50" s="76" t="s">
        <v>398</v>
      </c>
      <c r="K50" s="164"/>
    </row>
    <row r="51" spans="2:11" s="165" customFormat="1" ht="127.5" x14ac:dyDescent="0.25">
      <c r="B51" s="73"/>
      <c r="C51" s="76" t="s">
        <v>392</v>
      </c>
      <c r="D51" s="76" t="s">
        <v>393</v>
      </c>
      <c r="E51" s="76" t="s">
        <v>183</v>
      </c>
      <c r="F51" s="76" t="s">
        <v>394</v>
      </c>
      <c r="G51" s="76" t="s">
        <v>186</v>
      </c>
      <c r="H51" s="76" t="s">
        <v>61</v>
      </c>
      <c r="I51" s="76" t="s">
        <v>23</v>
      </c>
      <c r="J51" s="76" t="s">
        <v>399</v>
      </c>
      <c r="K51" s="164"/>
    </row>
    <row r="52" spans="2:11" s="165" customFormat="1" ht="102" x14ac:dyDescent="0.25">
      <c r="B52" s="73"/>
      <c r="C52" s="76"/>
      <c r="D52" s="76" t="s">
        <v>393</v>
      </c>
      <c r="E52" s="76" t="s">
        <v>183</v>
      </c>
      <c r="F52" s="76" t="s">
        <v>394</v>
      </c>
      <c r="G52" s="76" t="s">
        <v>186</v>
      </c>
      <c r="H52" s="76" t="s">
        <v>61</v>
      </c>
      <c r="I52" s="76" t="s">
        <v>370</v>
      </c>
      <c r="J52" s="76" t="s">
        <v>400</v>
      </c>
      <c r="K52" s="164"/>
    </row>
    <row r="53" spans="2:11" s="165" customFormat="1" ht="25.5" x14ac:dyDescent="0.25">
      <c r="B53" s="73"/>
      <c r="C53" s="76" t="s">
        <v>392</v>
      </c>
      <c r="D53" s="76" t="s">
        <v>393</v>
      </c>
      <c r="E53" s="76" t="s">
        <v>188</v>
      </c>
      <c r="F53" s="76" t="s">
        <v>394</v>
      </c>
      <c r="G53" s="76" t="s">
        <v>401</v>
      </c>
      <c r="H53" s="76" t="s">
        <v>95</v>
      </c>
      <c r="I53" s="76" t="s">
        <v>23</v>
      </c>
      <c r="J53" s="76" t="s">
        <v>327</v>
      </c>
      <c r="K53" s="164"/>
    </row>
    <row r="54" spans="2:11" s="165" customFormat="1" ht="89.25" x14ac:dyDescent="0.25">
      <c r="B54" s="73"/>
      <c r="C54" s="76" t="s">
        <v>392</v>
      </c>
      <c r="D54" s="76" t="s">
        <v>393</v>
      </c>
      <c r="E54" s="76" t="s">
        <v>188</v>
      </c>
      <c r="F54" s="76" t="s">
        <v>394</v>
      </c>
      <c r="G54" s="76" t="s">
        <v>401</v>
      </c>
      <c r="H54" s="76" t="s">
        <v>61</v>
      </c>
      <c r="I54" s="76" t="s">
        <v>23</v>
      </c>
      <c r="J54" s="76" t="s">
        <v>402</v>
      </c>
      <c r="K54" s="164"/>
    </row>
    <row r="55" spans="2:11" s="165" customFormat="1" ht="38.25" x14ac:dyDescent="0.25">
      <c r="B55" s="73"/>
      <c r="C55" s="76" t="s">
        <v>392</v>
      </c>
      <c r="D55" s="76" t="s">
        <v>393</v>
      </c>
      <c r="E55" s="76" t="s">
        <v>188</v>
      </c>
      <c r="F55" s="76" t="s">
        <v>394</v>
      </c>
      <c r="G55" s="76" t="s">
        <v>401</v>
      </c>
      <c r="H55" s="76" t="s">
        <v>61</v>
      </c>
      <c r="I55" s="76" t="s">
        <v>370</v>
      </c>
      <c r="J55" s="76" t="s">
        <v>403</v>
      </c>
      <c r="K55" s="164"/>
    </row>
    <row r="56" spans="2:11" s="165" customFormat="1" ht="51" x14ac:dyDescent="0.25">
      <c r="B56" s="73"/>
      <c r="C56" s="76" t="s">
        <v>392</v>
      </c>
      <c r="D56" s="76" t="s">
        <v>404</v>
      </c>
      <c r="E56" s="76" t="s">
        <v>192</v>
      </c>
      <c r="F56" s="76" t="s">
        <v>394</v>
      </c>
      <c r="G56" s="76" t="s">
        <v>405</v>
      </c>
      <c r="H56" s="76" t="s">
        <v>39</v>
      </c>
      <c r="I56" s="76" t="s">
        <v>23</v>
      </c>
      <c r="J56" s="76" t="s">
        <v>406</v>
      </c>
      <c r="K56" s="164"/>
    </row>
    <row r="57" spans="2:11" s="165" customFormat="1" ht="89.25" x14ac:dyDescent="0.25">
      <c r="B57" s="73"/>
      <c r="C57" s="76" t="s">
        <v>392</v>
      </c>
      <c r="D57" s="76" t="s">
        <v>404</v>
      </c>
      <c r="E57" s="76" t="s">
        <v>192</v>
      </c>
      <c r="F57" s="76" t="s">
        <v>394</v>
      </c>
      <c r="G57" s="76" t="s">
        <v>405</v>
      </c>
      <c r="H57" s="76" t="s">
        <v>61</v>
      </c>
      <c r="I57" s="76" t="s">
        <v>23</v>
      </c>
      <c r="J57" s="76" t="s">
        <v>407</v>
      </c>
      <c r="K57" s="164"/>
    </row>
    <row r="58" spans="2:11" s="165" customFormat="1" ht="51" x14ac:dyDescent="0.25">
      <c r="B58" s="73"/>
      <c r="C58" s="76" t="s">
        <v>392</v>
      </c>
      <c r="D58" s="76" t="s">
        <v>404</v>
      </c>
      <c r="E58" s="76" t="s">
        <v>192</v>
      </c>
      <c r="F58" s="76" t="s">
        <v>394</v>
      </c>
      <c r="G58" s="76" t="s">
        <v>405</v>
      </c>
      <c r="H58" s="76" t="s">
        <v>61</v>
      </c>
      <c r="I58" s="76" t="s">
        <v>370</v>
      </c>
      <c r="J58" s="76" t="s">
        <v>408</v>
      </c>
      <c r="K58" s="164"/>
    </row>
    <row r="59" spans="2:11" s="165" customFormat="1" ht="51" x14ac:dyDescent="0.25">
      <c r="B59" s="73"/>
      <c r="C59" s="76" t="s">
        <v>392</v>
      </c>
      <c r="D59" s="76" t="s">
        <v>404</v>
      </c>
      <c r="E59" s="76" t="s">
        <v>195</v>
      </c>
      <c r="F59" s="76" t="s">
        <v>394</v>
      </c>
      <c r="G59" s="76" t="s">
        <v>196</v>
      </c>
      <c r="H59" s="76" t="s">
        <v>39</v>
      </c>
      <c r="I59" s="76" t="s">
        <v>23</v>
      </c>
      <c r="J59" s="76" t="s">
        <v>398</v>
      </c>
      <c r="K59" s="164"/>
    </row>
    <row r="60" spans="2:11" s="165" customFormat="1" ht="51" x14ac:dyDescent="0.25">
      <c r="B60" s="73"/>
      <c r="C60" s="76" t="s">
        <v>392</v>
      </c>
      <c r="D60" s="76" t="s">
        <v>404</v>
      </c>
      <c r="E60" s="76" t="s">
        <v>195</v>
      </c>
      <c r="F60" s="76" t="s">
        <v>394</v>
      </c>
      <c r="G60" s="76" t="s">
        <v>196</v>
      </c>
      <c r="H60" s="76" t="s">
        <v>61</v>
      </c>
      <c r="I60" s="76" t="s">
        <v>23</v>
      </c>
      <c r="J60" s="76" t="s">
        <v>409</v>
      </c>
      <c r="K60" s="164"/>
    </row>
    <row r="61" spans="2:11" s="165" customFormat="1" ht="76.5" x14ac:dyDescent="0.25">
      <c r="B61" s="73"/>
      <c r="C61" s="76" t="s">
        <v>392</v>
      </c>
      <c r="D61" s="76" t="s">
        <v>404</v>
      </c>
      <c r="E61" s="76" t="s">
        <v>195</v>
      </c>
      <c r="F61" s="76" t="s">
        <v>394</v>
      </c>
      <c r="G61" s="76" t="s">
        <v>196</v>
      </c>
      <c r="H61" s="76" t="s">
        <v>61</v>
      </c>
      <c r="I61" s="76" t="s">
        <v>370</v>
      </c>
      <c r="J61" s="76" t="s">
        <v>410</v>
      </c>
      <c r="K61" s="164"/>
    </row>
    <row r="62" spans="2:11" s="79" customFormat="1" ht="38.25" x14ac:dyDescent="0.25">
      <c r="B62" s="77"/>
      <c r="C62" s="77" t="s">
        <v>411</v>
      </c>
      <c r="D62" s="77"/>
      <c r="E62" s="77"/>
      <c r="F62" s="78" t="s">
        <v>412</v>
      </c>
      <c r="G62" s="175" t="s">
        <v>413</v>
      </c>
      <c r="H62" s="175"/>
      <c r="I62" s="175" t="s">
        <v>20</v>
      </c>
      <c r="J62" s="175" t="s">
        <v>414</v>
      </c>
      <c r="K62" s="175"/>
    </row>
    <row r="63" spans="2:11" s="79" customFormat="1" ht="51" x14ac:dyDescent="0.25">
      <c r="B63" s="77"/>
      <c r="C63" s="77" t="s">
        <v>411</v>
      </c>
      <c r="D63" s="77"/>
      <c r="E63" s="77"/>
      <c r="F63" s="78" t="s">
        <v>412</v>
      </c>
      <c r="G63" s="175" t="s">
        <v>415</v>
      </c>
      <c r="H63" s="175"/>
      <c r="I63" s="175" t="s">
        <v>20</v>
      </c>
      <c r="J63" s="175" t="s">
        <v>416</v>
      </c>
      <c r="K63" s="175" t="s">
        <v>417</v>
      </c>
    </row>
    <row r="64" spans="2:11" s="79" customFormat="1" ht="38.25" x14ac:dyDescent="0.25">
      <c r="B64" s="77"/>
      <c r="C64" s="77" t="s">
        <v>411</v>
      </c>
      <c r="D64" s="77"/>
      <c r="E64" s="77"/>
      <c r="F64" s="78" t="s">
        <v>412</v>
      </c>
      <c r="G64" s="175" t="s">
        <v>418</v>
      </c>
      <c r="H64" s="175"/>
      <c r="I64" s="175" t="s">
        <v>20</v>
      </c>
      <c r="J64" s="175" t="s">
        <v>416</v>
      </c>
      <c r="K64" s="175"/>
    </row>
    <row r="65" spans="2:11" s="79" customFormat="1" ht="51" x14ac:dyDescent="0.25">
      <c r="B65" s="77"/>
      <c r="C65" s="77" t="s">
        <v>411</v>
      </c>
      <c r="D65" s="77"/>
      <c r="E65" s="77"/>
      <c r="F65" s="78" t="s">
        <v>412</v>
      </c>
      <c r="G65" s="175" t="s">
        <v>415</v>
      </c>
      <c r="H65" s="175" t="s">
        <v>419</v>
      </c>
      <c r="I65" s="175" t="s">
        <v>20</v>
      </c>
      <c r="J65" s="175" t="s">
        <v>420</v>
      </c>
      <c r="K65" s="175" t="s">
        <v>421</v>
      </c>
    </row>
    <row r="66" spans="2:11" s="79" customFormat="1" ht="38.25" x14ac:dyDescent="0.25">
      <c r="B66" s="77"/>
      <c r="C66" s="77" t="s">
        <v>411</v>
      </c>
      <c r="D66" s="77"/>
      <c r="E66" s="77"/>
      <c r="F66" s="78" t="s">
        <v>412</v>
      </c>
      <c r="G66" s="199" t="s">
        <v>422</v>
      </c>
      <c r="H66" s="175" t="s">
        <v>419</v>
      </c>
      <c r="I66" s="175" t="s">
        <v>20</v>
      </c>
      <c r="J66" s="175" t="s">
        <v>423</v>
      </c>
      <c r="K66" s="175" t="s">
        <v>424</v>
      </c>
    </row>
    <row r="67" spans="2:11" s="79" customFormat="1" ht="89.25" x14ac:dyDescent="0.25">
      <c r="B67" s="77"/>
      <c r="C67" s="77" t="s">
        <v>411</v>
      </c>
      <c r="D67" s="77"/>
      <c r="E67" s="77"/>
      <c r="F67" s="78" t="s">
        <v>412</v>
      </c>
      <c r="G67" s="175" t="s">
        <v>425</v>
      </c>
      <c r="H67" s="175" t="s">
        <v>419</v>
      </c>
      <c r="I67" s="175" t="s">
        <v>20</v>
      </c>
      <c r="J67" s="175" t="s">
        <v>426</v>
      </c>
      <c r="K67" s="175"/>
    </row>
    <row r="68" spans="2:11" s="79" customFormat="1" ht="51" x14ac:dyDescent="0.25">
      <c r="B68" s="77"/>
      <c r="C68" s="77" t="s">
        <v>411</v>
      </c>
      <c r="D68" s="77"/>
      <c r="E68" s="77"/>
      <c r="F68" s="78" t="s">
        <v>412</v>
      </c>
      <c r="G68" s="175" t="s">
        <v>427</v>
      </c>
      <c r="H68" s="175" t="s">
        <v>419</v>
      </c>
      <c r="I68" s="175" t="s">
        <v>20</v>
      </c>
      <c r="J68" s="175" t="s">
        <v>420</v>
      </c>
      <c r="K68" s="175"/>
    </row>
    <row r="69" spans="2:11" s="79" customFormat="1" ht="51" x14ac:dyDescent="0.25">
      <c r="B69" s="77"/>
      <c r="C69" s="77" t="s">
        <v>411</v>
      </c>
      <c r="D69" s="77"/>
      <c r="E69" s="77"/>
      <c r="F69" s="78" t="s">
        <v>412</v>
      </c>
      <c r="G69" s="175" t="s">
        <v>428</v>
      </c>
      <c r="H69" s="175" t="s">
        <v>419</v>
      </c>
      <c r="I69" s="175" t="s">
        <v>20</v>
      </c>
      <c r="J69" s="175" t="s">
        <v>420</v>
      </c>
      <c r="K69" s="175" t="s">
        <v>429</v>
      </c>
    </row>
    <row r="70" spans="2:11" s="79" customFormat="1" ht="38.25" x14ac:dyDescent="0.25">
      <c r="B70" s="77"/>
      <c r="C70" s="77" t="s">
        <v>411</v>
      </c>
      <c r="D70" s="77"/>
      <c r="E70" s="77"/>
      <c r="F70" s="78" t="s">
        <v>412</v>
      </c>
      <c r="G70" s="175" t="s">
        <v>430</v>
      </c>
      <c r="H70" s="175" t="s">
        <v>419</v>
      </c>
      <c r="I70" s="175" t="s">
        <v>20</v>
      </c>
      <c r="J70" s="175" t="s">
        <v>420</v>
      </c>
      <c r="K70" s="175"/>
    </row>
    <row r="71" spans="2:11" s="79" customFormat="1" ht="38.25" x14ac:dyDescent="0.25">
      <c r="B71" s="77"/>
      <c r="C71" s="77" t="s">
        <v>411</v>
      </c>
      <c r="D71" s="77"/>
      <c r="E71" s="77"/>
      <c r="F71" s="78" t="s">
        <v>412</v>
      </c>
      <c r="G71" s="175" t="s">
        <v>431</v>
      </c>
      <c r="H71" s="175" t="s">
        <v>419</v>
      </c>
      <c r="I71" s="175" t="s">
        <v>20</v>
      </c>
      <c r="J71" s="175" t="s">
        <v>420</v>
      </c>
      <c r="K71" s="175"/>
    </row>
    <row r="72" spans="2:11" s="79" customFormat="1" ht="51" x14ac:dyDescent="0.25">
      <c r="B72" s="77"/>
      <c r="C72" s="77" t="s">
        <v>411</v>
      </c>
      <c r="D72" s="77"/>
      <c r="E72" s="77"/>
      <c r="F72" s="78" t="s">
        <v>412</v>
      </c>
      <c r="G72" s="175" t="s">
        <v>432</v>
      </c>
      <c r="H72" s="175" t="s">
        <v>419</v>
      </c>
      <c r="I72" s="175" t="s">
        <v>20</v>
      </c>
      <c r="J72" s="175" t="s">
        <v>420</v>
      </c>
      <c r="K72" s="175"/>
    </row>
    <row r="73" spans="2:11" s="79" customFormat="1" ht="25.5" x14ac:dyDescent="0.25">
      <c r="B73" s="77"/>
      <c r="C73" s="77" t="s">
        <v>411</v>
      </c>
      <c r="D73" s="77"/>
      <c r="E73" s="77"/>
      <c r="F73" s="78" t="s">
        <v>412</v>
      </c>
      <c r="G73" s="175" t="s">
        <v>433</v>
      </c>
      <c r="H73" s="175" t="s">
        <v>419</v>
      </c>
      <c r="I73" s="175" t="s">
        <v>20</v>
      </c>
      <c r="J73" s="175" t="s">
        <v>420</v>
      </c>
      <c r="K73" s="175"/>
    </row>
    <row r="74" spans="2:11" s="79" customFormat="1" ht="79.5" customHeight="1" x14ac:dyDescent="0.25">
      <c r="B74" s="77"/>
      <c r="C74" s="77" t="s">
        <v>411</v>
      </c>
      <c r="D74" s="77"/>
      <c r="E74" s="77"/>
      <c r="F74" s="78" t="s">
        <v>412</v>
      </c>
      <c r="G74" s="175" t="s">
        <v>434</v>
      </c>
      <c r="H74" s="175" t="s">
        <v>419</v>
      </c>
      <c r="I74" s="175" t="s">
        <v>20</v>
      </c>
      <c r="J74" s="175" t="s">
        <v>435</v>
      </c>
      <c r="K74" s="175"/>
    </row>
    <row r="75" spans="2:11" s="79" customFormat="1" ht="63.75" x14ac:dyDescent="0.25">
      <c r="B75" s="77"/>
      <c r="C75" s="77" t="s">
        <v>411</v>
      </c>
      <c r="D75" s="77"/>
      <c r="E75" s="77"/>
      <c r="F75" s="78" t="s">
        <v>412</v>
      </c>
      <c r="G75" s="175" t="s">
        <v>436</v>
      </c>
      <c r="H75" s="175" t="s">
        <v>419</v>
      </c>
      <c r="I75" s="175" t="s">
        <v>20</v>
      </c>
      <c r="J75" s="175" t="s">
        <v>437</v>
      </c>
      <c r="K75" s="175"/>
    </row>
    <row r="76" spans="2:11" s="79" customFormat="1" ht="89.25" x14ac:dyDescent="0.25">
      <c r="B76" s="77"/>
      <c r="C76" s="77" t="s">
        <v>411</v>
      </c>
      <c r="D76" s="77"/>
      <c r="E76" s="77"/>
      <c r="F76" s="78" t="s">
        <v>412</v>
      </c>
      <c r="G76" s="175" t="s">
        <v>438</v>
      </c>
      <c r="H76" s="175" t="s">
        <v>419</v>
      </c>
      <c r="I76" s="175" t="s">
        <v>20</v>
      </c>
      <c r="J76" s="175" t="s">
        <v>439</v>
      </c>
      <c r="K76" s="175"/>
    </row>
    <row r="77" spans="2:11" s="79" customFormat="1" ht="89.25" x14ac:dyDescent="0.25">
      <c r="B77" s="77"/>
      <c r="C77" s="77" t="s">
        <v>411</v>
      </c>
      <c r="D77" s="77"/>
      <c r="E77" s="77"/>
      <c r="F77" s="78" t="s">
        <v>412</v>
      </c>
      <c r="G77" s="175" t="s">
        <v>440</v>
      </c>
      <c r="H77" s="175" t="s">
        <v>419</v>
      </c>
      <c r="I77" s="175" t="s">
        <v>20</v>
      </c>
      <c r="J77" s="175" t="s">
        <v>441</v>
      </c>
      <c r="K77" s="175" t="s">
        <v>442</v>
      </c>
    </row>
    <row r="78" spans="2:11" s="79" customFormat="1" ht="38.25" x14ac:dyDescent="0.25">
      <c r="B78" s="77"/>
      <c r="C78" s="77" t="s">
        <v>443</v>
      </c>
      <c r="D78" s="77" t="s">
        <v>23</v>
      </c>
      <c r="E78" s="77" t="s">
        <v>444</v>
      </c>
      <c r="F78" s="77" t="s">
        <v>23</v>
      </c>
      <c r="G78" s="175" t="s">
        <v>445</v>
      </c>
      <c r="H78" s="175" t="s">
        <v>33</v>
      </c>
      <c r="I78" s="175" t="s">
        <v>20</v>
      </c>
      <c r="J78" s="175" t="s">
        <v>327</v>
      </c>
      <c r="K78" s="175"/>
    </row>
    <row r="79" spans="2:11" s="79" customFormat="1" ht="140.25" x14ac:dyDescent="0.25">
      <c r="B79" s="77"/>
      <c r="C79" s="77" t="s">
        <v>443</v>
      </c>
      <c r="D79" s="77" t="s">
        <v>23</v>
      </c>
      <c r="E79" s="77" t="s">
        <v>444</v>
      </c>
      <c r="F79" s="77" t="s">
        <v>23</v>
      </c>
      <c r="G79" s="175" t="s">
        <v>445</v>
      </c>
      <c r="H79" s="175" t="s">
        <v>39</v>
      </c>
      <c r="I79" s="175" t="s">
        <v>20</v>
      </c>
      <c r="J79" s="175" t="s">
        <v>446</v>
      </c>
      <c r="K79" s="175"/>
    </row>
    <row r="80" spans="2:11" s="79" customFormat="1" ht="38.25" x14ac:dyDescent="0.25">
      <c r="B80" s="77"/>
      <c r="C80" s="77" t="s">
        <v>443</v>
      </c>
      <c r="D80" s="77" t="s">
        <v>23</v>
      </c>
      <c r="E80" s="77" t="s">
        <v>199</v>
      </c>
      <c r="F80" s="77" t="s">
        <v>23</v>
      </c>
      <c r="G80" s="175" t="s">
        <v>447</v>
      </c>
      <c r="H80" s="175" t="s">
        <v>33</v>
      </c>
      <c r="I80" s="175" t="s">
        <v>20</v>
      </c>
      <c r="J80" s="175" t="s">
        <v>327</v>
      </c>
      <c r="K80" s="175"/>
    </row>
    <row r="81" spans="1:11" s="79" customFormat="1" ht="114.75" x14ac:dyDescent="0.25">
      <c r="B81" s="77"/>
      <c r="C81" s="77" t="s">
        <v>443</v>
      </c>
      <c r="D81" s="77" t="s">
        <v>23</v>
      </c>
      <c r="E81" s="77" t="s">
        <v>199</v>
      </c>
      <c r="F81" s="77" t="s">
        <v>23</v>
      </c>
      <c r="G81" s="175" t="s">
        <v>447</v>
      </c>
      <c r="H81" s="175" t="s">
        <v>39</v>
      </c>
      <c r="I81" s="175" t="s">
        <v>20</v>
      </c>
      <c r="J81" s="175" t="s">
        <v>448</v>
      </c>
      <c r="K81" s="175"/>
    </row>
    <row r="82" spans="1:11" s="79" customFormat="1" ht="51" x14ac:dyDescent="0.25">
      <c r="B82" s="77"/>
      <c r="C82" s="77" t="s">
        <v>443</v>
      </c>
      <c r="D82" s="77"/>
      <c r="E82" s="77" t="s">
        <v>207</v>
      </c>
      <c r="F82" s="77" t="s">
        <v>23</v>
      </c>
      <c r="G82" s="175" t="s">
        <v>449</v>
      </c>
      <c r="H82" s="175" t="s">
        <v>33</v>
      </c>
      <c r="I82" s="175" t="s">
        <v>20</v>
      </c>
      <c r="J82" s="175" t="s">
        <v>327</v>
      </c>
      <c r="K82" s="175"/>
    </row>
    <row r="83" spans="1:11" s="79" customFormat="1" ht="114.75" x14ac:dyDescent="0.25">
      <c r="B83" s="77"/>
      <c r="C83" s="77" t="s">
        <v>443</v>
      </c>
      <c r="D83" s="77"/>
      <c r="E83" s="77" t="s">
        <v>207</v>
      </c>
      <c r="F83" s="77" t="s">
        <v>23</v>
      </c>
      <c r="G83" s="175" t="s">
        <v>449</v>
      </c>
      <c r="H83" s="175" t="s">
        <v>19</v>
      </c>
      <c r="I83" s="175" t="s">
        <v>23</v>
      </c>
      <c r="J83" s="176" t="s">
        <v>450</v>
      </c>
      <c r="K83" s="175"/>
    </row>
    <row r="84" spans="1:11" s="79" customFormat="1" ht="38.25" x14ac:dyDescent="0.25">
      <c r="B84" s="77"/>
      <c r="C84" s="77" t="s">
        <v>443</v>
      </c>
      <c r="D84" s="77"/>
      <c r="E84" s="77"/>
      <c r="F84" s="77" t="s">
        <v>23</v>
      </c>
      <c r="G84" s="175" t="s">
        <v>451</v>
      </c>
      <c r="H84" s="175" t="s">
        <v>452</v>
      </c>
      <c r="I84" s="175" t="s">
        <v>23</v>
      </c>
      <c r="J84" s="176" t="s">
        <v>423</v>
      </c>
      <c r="K84" s="175"/>
    </row>
    <row r="85" spans="1:11" s="79" customFormat="1" ht="15.75" x14ac:dyDescent="0.25">
      <c r="A85" s="2"/>
      <c r="B85" s="118" t="s">
        <v>453</v>
      </c>
      <c r="C85" s="119"/>
      <c r="D85" s="120"/>
      <c r="E85" s="120"/>
      <c r="F85" s="120"/>
      <c r="G85" s="120"/>
      <c r="H85" s="120"/>
      <c r="I85" s="120"/>
      <c r="J85" s="120"/>
      <c r="K85" s="154"/>
    </row>
    <row r="86" spans="1:11" s="3" customFormat="1" ht="48" customHeight="1" x14ac:dyDescent="0.25">
      <c r="A86" s="744">
        <v>1</v>
      </c>
      <c r="C86" s="107" t="s">
        <v>454</v>
      </c>
      <c r="D86" s="103" t="s">
        <v>23</v>
      </c>
      <c r="E86" s="148" t="s">
        <v>17</v>
      </c>
      <c r="F86" s="75" t="s">
        <v>23</v>
      </c>
      <c r="G86" s="77" t="s">
        <v>27</v>
      </c>
      <c r="H86" s="76" t="s">
        <v>19</v>
      </c>
      <c r="I86" s="491" t="s">
        <v>20</v>
      </c>
      <c r="J86" s="150" t="s">
        <v>333</v>
      </c>
      <c r="K86" s="131"/>
    </row>
    <row r="87" spans="1:11" s="3" customFormat="1" ht="63.75" customHeight="1" x14ac:dyDescent="0.25">
      <c r="A87" s="745"/>
      <c r="C87" s="266" t="s">
        <v>454</v>
      </c>
      <c r="D87" s="471" t="s">
        <v>23</v>
      </c>
      <c r="E87" s="149" t="s">
        <v>17</v>
      </c>
      <c r="F87" s="75" t="s">
        <v>23</v>
      </c>
      <c r="G87" s="77" t="s">
        <v>27</v>
      </c>
      <c r="H87" s="77" t="s">
        <v>22</v>
      </c>
      <c r="I87" s="147" t="s">
        <v>23</v>
      </c>
      <c r="J87" s="151" t="s">
        <v>455</v>
      </c>
      <c r="K87" s="131"/>
    </row>
    <row r="88" spans="1:11" s="133" customFormat="1" ht="30" x14ac:dyDescent="0.25">
      <c r="A88" s="109"/>
      <c r="B88" s="110" t="s">
        <v>323</v>
      </c>
      <c r="C88" s="110" t="s">
        <v>456</v>
      </c>
      <c r="D88" s="111" t="s">
        <v>457</v>
      </c>
      <c r="E88" s="142" t="s">
        <v>458</v>
      </c>
      <c r="F88" s="152" t="s">
        <v>394</v>
      </c>
      <c r="G88" s="153"/>
      <c r="H88" s="152" t="s">
        <v>33</v>
      </c>
      <c r="I88" s="152" t="s">
        <v>459</v>
      </c>
      <c r="J88" s="163">
        <v>0.3</v>
      </c>
      <c r="K88" s="155"/>
    </row>
    <row r="89" spans="1:11" s="133" customFormat="1" ht="51" x14ac:dyDescent="0.25">
      <c r="A89" s="109"/>
      <c r="B89" s="110" t="s">
        <v>323</v>
      </c>
      <c r="C89" s="110" t="s">
        <v>456</v>
      </c>
      <c r="D89" s="135"/>
      <c r="E89" s="135" t="s">
        <v>458</v>
      </c>
      <c r="F89" s="112"/>
      <c r="G89" s="137" t="s">
        <v>460</v>
      </c>
      <c r="H89" s="98" t="s">
        <v>461</v>
      </c>
      <c r="I89" s="98"/>
      <c r="J89" s="98" t="s">
        <v>462</v>
      </c>
      <c r="K89" s="77" t="s">
        <v>463</v>
      </c>
    </row>
    <row r="90" spans="1:11" s="133" customFormat="1" ht="76.5" x14ac:dyDescent="0.25">
      <c r="A90" s="109"/>
      <c r="B90" s="110" t="s">
        <v>323</v>
      </c>
      <c r="C90" s="110" t="s">
        <v>456</v>
      </c>
      <c r="D90" s="135"/>
      <c r="E90" s="135" t="s">
        <v>458</v>
      </c>
      <c r="F90" s="112"/>
      <c r="G90" s="137" t="s">
        <v>464</v>
      </c>
      <c r="H90" s="98" t="s">
        <v>461</v>
      </c>
      <c r="I90" s="98"/>
      <c r="J90" s="98" t="s">
        <v>465</v>
      </c>
      <c r="K90" s="77" t="s">
        <v>463</v>
      </c>
    </row>
    <row r="91" spans="1:11" s="133" customFormat="1" ht="89.25" x14ac:dyDescent="0.25">
      <c r="A91" s="109"/>
      <c r="B91" s="110" t="s">
        <v>323</v>
      </c>
      <c r="C91" s="110" t="s">
        <v>456</v>
      </c>
      <c r="D91" s="135"/>
      <c r="E91" s="135" t="s">
        <v>458</v>
      </c>
      <c r="F91" s="112"/>
      <c r="G91" s="138" t="s">
        <v>235</v>
      </c>
      <c r="H91" s="73" t="s">
        <v>461</v>
      </c>
      <c r="I91" s="73"/>
      <c r="J91" s="73" t="s">
        <v>236</v>
      </c>
      <c r="K91" s="156"/>
    </row>
    <row r="92" spans="1:11" s="133" customFormat="1" ht="89.25" x14ac:dyDescent="0.25">
      <c r="A92" s="109"/>
      <c r="B92" s="110" t="s">
        <v>323</v>
      </c>
      <c r="C92" s="110" t="s">
        <v>456</v>
      </c>
      <c r="D92" s="135"/>
      <c r="E92" s="142" t="s">
        <v>458</v>
      </c>
      <c r="F92" s="145"/>
      <c r="G92" s="138" t="s">
        <v>466</v>
      </c>
      <c r="H92" s="73" t="s">
        <v>461</v>
      </c>
      <c r="I92" s="73"/>
      <c r="J92" s="73" t="s">
        <v>467</v>
      </c>
      <c r="K92" s="156"/>
    </row>
    <row r="93" spans="1:11" s="133" customFormat="1" ht="167.25" customHeight="1" x14ac:dyDescent="0.25">
      <c r="A93" s="109"/>
      <c r="B93" s="110" t="s">
        <v>323</v>
      </c>
      <c r="C93" s="110" t="s">
        <v>456</v>
      </c>
      <c r="D93" s="135"/>
      <c r="E93" s="110" t="s">
        <v>458</v>
      </c>
      <c r="F93" s="112"/>
      <c r="G93" s="139" t="s">
        <v>468</v>
      </c>
      <c r="H93" s="98" t="s">
        <v>461</v>
      </c>
      <c r="I93" s="98"/>
      <c r="J93" s="98" t="s">
        <v>469</v>
      </c>
      <c r="K93" s="156"/>
    </row>
    <row r="94" spans="1:11" s="133" customFormat="1" ht="72" customHeight="1" x14ac:dyDescent="0.25">
      <c r="A94" s="115">
        <v>1</v>
      </c>
      <c r="B94" s="112" t="s">
        <v>323</v>
      </c>
      <c r="C94" s="121" t="s">
        <v>470</v>
      </c>
      <c r="D94" s="136" t="s">
        <v>23</v>
      </c>
      <c r="E94" s="146" t="s">
        <v>471</v>
      </c>
      <c r="F94" s="141" t="s">
        <v>23</v>
      </c>
      <c r="G94" s="140" t="s">
        <v>472</v>
      </c>
      <c r="H94" s="121" t="s">
        <v>61</v>
      </c>
      <c r="I94" s="121" t="s">
        <v>23</v>
      </c>
      <c r="J94" s="108" t="s">
        <v>473</v>
      </c>
      <c r="K94" s="129"/>
    </row>
    <row r="95" spans="1:11" s="133" customFormat="1" ht="72" customHeight="1" x14ac:dyDescent="0.25">
      <c r="A95" s="115">
        <v>1</v>
      </c>
      <c r="B95" s="112" t="s">
        <v>323</v>
      </c>
      <c r="C95" s="121" t="s">
        <v>470</v>
      </c>
      <c r="D95" s="136" t="s">
        <v>23</v>
      </c>
      <c r="E95" s="136" t="s">
        <v>471</v>
      </c>
      <c r="F95" s="112" t="s">
        <v>23</v>
      </c>
      <c r="G95" s="140" t="s">
        <v>472</v>
      </c>
      <c r="H95" s="121" t="s">
        <v>39</v>
      </c>
      <c r="I95" s="121" t="s">
        <v>23</v>
      </c>
      <c r="J95" s="104" t="s">
        <v>474</v>
      </c>
      <c r="K95" s="129"/>
    </row>
    <row r="96" spans="1:11" s="133" customFormat="1" ht="72" customHeight="1" x14ac:dyDescent="0.25">
      <c r="A96" s="116">
        <v>1</v>
      </c>
      <c r="B96" s="122" t="s">
        <v>323</v>
      </c>
      <c r="C96" s="111" t="s">
        <v>475</v>
      </c>
      <c r="D96" s="111" t="s">
        <v>476</v>
      </c>
      <c r="E96" s="143" t="s">
        <v>264</v>
      </c>
      <c r="F96" s="112" t="s">
        <v>23</v>
      </c>
      <c r="G96" s="144" t="s">
        <v>477</v>
      </c>
      <c r="H96" s="111" t="s">
        <v>61</v>
      </c>
      <c r="I96" s="111" t="s">
        <v>23</v>
      </c>
      <c r="J96" s="105" t="s">
        <v>327</v>
      </c>
      <c r="K96" s="129"/>
    </row>
    <row r="97" spans="1:11" s="133" customFormat="1" ht="72" customHeight="1" x14ac:dyDescent="0.25">
      <c r="A97" s="116">
        <v>1</v>
      </c>
      <c r="B97" s="122" t="s">
        <v>323</v>
      </c>
      <c r="C97" s="111" t="s">
        <v>475</v>
      </c>
      <c r="D97" s="111" t="s">
        <v>476</v>
      </c>
      <c r="E97" s="111" t="s">
        <v>264</v>
      </c>
      <c r="F97" s="141" t="s">
        <v>23</v>
      </c>
      <c r="G97" s="111" t="s">
        <v>477</v>
      </c>
      <c r="H97" s="111" t="s">
        <v>39</v>
      </c>
      <c r="I97" s="111" t="s">
        <v>23</v>
      </c>
      <c r="J97" s="105" t="s">
        <v>267</v>
      </c>
      <c r="K97" s="129"/>
    </row>
    <row r="98" spans="1:11" s="133" customFormat="1" ht="72" customHeight="1" x14ac:dyDescent="0.25">
      <c r="A98" s="116">
        <v>2</v>
      </c>
      <c r="B98" s="122" t="s">
        <v>323</v>
      </c>
      <c r="C98" s="111" t="s">
        <v>475</v>
      </c>
      <c r="D98" s="111" t="s">
        <v>478</v>
      </c>
      <c r="E98" s="111" t="s">
        <v>270</v>
      </c>
      <c r="F98" s="112" t="s">
        <v>23</v>
      </c>
      <c r="G98" s="111" t="s">
        <v>479</v>
      </c>
      <c r="H98" s="111" t="s">
        <v>61</v>
      </c>
      <c r="I98" s="111" t="s">
        <v>23</v>
      </c>
      <c r="J98" s="105" t="s">
        <v>272</v>
      </c>
      <c r="K98" s="129"/>
    </row>
    <row r="99" spans="1:11" s="133" customFormat="1" ht="72" customHeight="1" x14ac:dyDescent="0.25">
      <c r="A99" s="116">
        <v>2</v>
      </c>
      <c r="B99" s="122" t="s">
        <v>323</v>
      </c>
      <c r="C99" s="111" t="s">
        <v>475</v>
      </c>
      <c r="D99" s="111" t="s">
        <v>478</v>
      </c>
      <c r="E99" s="111" t="s">
        <v>270</v>
      </c>
      <c r="F99" s="112" t="s">
        <v>23</v>
      </c>
      <c r="G99" s="111" t="s">
        <v>479</v>
      </c>
      <c r="H99" s="111" t="s">
        <v>39</v>
      </c>
      <c r="I99" s="111" t="s">
        <v>23</v>
      </c>
      <c r="J99" s="105" t="s">
        <v>327</v>
      </c>
      <c r="K99" s="129"/>
    </row>
    <row r="100" spans="1:11" s="133" customFormat="1" ht="72" customHeight="1" x14ac:dyDescent="0.25">
      <c r="A100" s="115">
        <v>3</v>
      </c>
      <c r="B100" s="112" t="s">
        <v>323</v>
      </c>
      <c r="C100" s="111" t="s">
        <v>475</v>
      </c>
      <c r="D100" s="111" t="s">
        <v>480</v>
      </c>
      <c r="E100" s="111" t="s">
        <v>276</v>
      </c>
      <c r="F100" s="112" t="s">
        <v>23</v>
      </c>
      <c r="G100" s="111" t="s">
        <v>481</v>
      </c>
      <c r="H100" s="111" t="s">
        <v>61</v>
      </c>
      <c r="I100" s="111" t="s">
        <v>23</v>
      </c>
      <c r="J100" s="105" t="s">
        <v>278</v>
      </c>
      <c r="K100" s="129"/>
    </row>
    <row r="101" spans="1:11" s="133" customFormat="1" ht="72" customHeight="1" x14ac:dyDescent="0.25">
      <c r="A101" s="115">
        <v>3</v>
      </c>
      <c r="B101" s="112" t="s">
        <v>323</v>
      </c>
      <c r="C101" s="111" t="s">
        <v>475</v>
      </c>
      <c r="D101" s="111" t="s">
        <v>480</v>
      </c>
      <c r="E101" s="111" t="s">
        <v>276</v>
      </c>
      <c r="F101" s="112" t="s">
        <v>23</v>
      </c>
      <c r="G101" s="111" t="s">
        <v>481</v>
      </c>
      <c r="H101" s="111" t="s">
        <v>39</v>
      </c>
      <c r="I101" s="111" t="s">
        <v>23</v>
      </c>
      <c r="J101" s="105" t="s">
        <v>280</v>
      </c>
      <c r="K101" s="129"/>
    </row>
    <row r="102" spans="1:11" s="134" customFormat="1" ht="72" customHeight="1" x14ac:dyDescent="0.25">
      <c r="A102" s="117">
        <v>4</v>
      </c>
      <c r="B102" s="124" t="s">
        <v>323</v>
      </c>
      <c r="C102" s="111" t="s">
        <v>475</v>
      </c>
      <c r="D102" s="111" t="s">
        <v>482</v>
      </c>
      <c r="E102" s="111" t="s">
        <v>282</v>
      </c>
      <c r="F102" s="112" t="s">
        <v>23</v>
      </c>
      <c r="G102" s="111" t="s">
        <v>483</v>
      </c>
      <c r="H102" s="111" t="s">
        <v>61</v>
      </c>
      <c r="I102" s="111" t="s">
        <v>23</v>
      </c>
      <c r="J102" s="105" t="s">
        <v>327</v>
      </c>
      <c r="K102" s="157"/>
    </row>
    <row r="103" spans="1:11" s="134" customFormat="1" ht="72" customHeight="1" x14ac:dyDescent="0.25">
      <c r="A103" s="117">
        <v>4</v>
      </c>
      <c r="B103" s="124" t="s">
        <v>323</v>
      </c>
      <c r="C103" s="111" t="s">
        <v>475</v>
      </c>
      <c r="D103" s="111" t="s">
        <v>482</v>
      </c>
      <c r="E103" s="111" t="s">
        <v>282</v>
      </c>
      <c r="F103" s="112" t="s">
        <v>23</v>
      </c>
      <c r="G103" s="111" t="s">
        <v>483</v>
      </c>
      <c r="H103" s="111" t="s">
        <v>39</v>
      </c>
      <c r="I103" s="111" t="s">
        <v>23</v>
      </c>
      <c r="J103" s="105" t="s">
        <v>286</v>
      </c>
      <c r="K103" s="157"/>
    </row>
    <row r="104" spans="1:11" s="133" customFormat="1" ht="72" customHeight="1" x14ac:dyDescent="0.25">
      <c r="A104" s="115">
        <v>5</v>
      </c>
      <c r="B104" s="112" t="s">
        <v>323</v>
      </c>
      <c r="C104" s="121" t="s">
        <v>475</v>
      </c>
      <c r="D104" s="121" t="s">
        <v>484</v>
      </c>
      <c r="E104" s="121" t="s">
        <v>246</v>
      </c>
      <c r="F104" s="112" t="s">
        <v>23</v>
      </c>
      <c r="G104" s="121" t="s">
        <v>485</v>
      </c>
      <c r="H104" s="121" t="s">
        <v>61</v>
      </c>
      <c r="I104" s="121" t="s">
        <v>23</v>
      </c>
      <c r="J104" s="104" t="s">
        <v>327</v>
      </c>
      <c r="K104" s="129"/>
    </row>
    <row r="105" spans="1:11" s="133" customFormat="1" ht="72" customHeight="1" x14ac:dyDescent="0.25">
      <c r="A105" s="115">
        <v>5</v>
      </c>
      <c r="B105" s="112" t="s">
        <v>323</v>
      </c>
      <c r="C105" s="121" t="s">
        <v>475</v>
      </c>
      <c r="D105" s="121" t="s">
        <v>484</v>
      </c>
      <c r="E105" s="121" t="s">
        <v>246</v>
      </c>
      <c r="F105" s="112" t="s">
        <v>23</v>
      </c>
      <c r="G105" s="121" t="s">
        <v>485</v>
      </c>
      <c r="H105" s="121" t="s">
        <v>39</v>
      </c>
      <c r="I105" s="121" t="s">
        <v>23</v>
      </c>
      <c r="J105" s="104" t="s">
        <v>486</v>
      </c>
      <c r="K105" s="129"/>
    </row>
    <row r="106" spans="1:11" s="133" customFormat="1" ht="72" customHeight="1" x14ac:dyDescent="0.25">
      <c r="A106" s="116">
        <v>1</v>
      </c>
      <c r="B106" s="122" t="s">
        <v>323</v>
      </c>
      <c r="C106" s="111" t="s">
        <v>487</v>
      </c>
      <c r="D106" s="111" t="s">
        <v>476</v>
      </c>
      <c r="E106" s="111" t="s">
        <v>488</v>
      </c>
      <c r="F106" s="112" t="s">
        <v>23</v>
      </c>
      <c r="G106" s="111" t="s">
        <v>489</v>
      </c>
      <c r="H106" s="111" t="s">
        <v>39</v>
      </c>
      <c r="I106" s="111" t="s">
        <v>23</v>
      </c>
      <c r="J106" s="123" t="s">
        <v>327</v>
      </c>
      <c r="K106" s="114"/>
    </row>
    <row r="107" spans="1:11" s="133" customFormat="1" ht="72" customHeight="1" x14ac:dyDescent="0.25">
      <c r="A107" s="116">
        <v>1</v>
      </c>
      <c r="B107" s="122" t="s">
        <v>323</v>
      </c>
      <c r="C107" s="111" t="s">
        <v>487</v>
      </c>
      <c r="D107" s="111" t="s">
        <v>476</v>
      </c>
      <c r="E107" s="111" t="s">
        <v>488</v>
      </c>
      <c r="F107" s="112" t="s">
        <v>23</v>
      </c>
      <c r="G107" s="111" t="s">
        <v>489</v>
      </c>
      <c r="H107" s="111" t="s">
        <v>61</v>
      </c>
      <c r="I107" s="111" t="s">
        <v>23</v>
      </c>
      <c r="J107" s="123" t="s">
        <v>490</v>
      </c>
      <c r="K107" s="114"/>
    </row>
    <row r="108" spans="1:11" ht="38.25" x14ac:dyDescent="0.25">
      <c r="B108" s="74"/>
      <c r="C108" s="743" t="s">
        <v>287</v>
      </c>
      <c r="D108" s="293" t="s">
        <v>23</v>
      </c>
      <c r="E108" s="294"/>
      <c r="F108" s="74"/>
      <c r="G108" s="485" t="s">
        <v>491</v>
      </c>
      <c r="H108" s="485" t="s">
        <v>492</v>
      </c>
      <c r="I108" s="293" t="s">
        <v>23</v>
      </c>
      <c r="J108" s="485" t="s">
        <v>493</v>
      </c>
    </row>
    <row r="109" spans="1:11" ht="51" x14ac:dyDescent="0.25">
      <c r="B109" s="74"/>
      <c r="C109" s="743"/>
      <c r="D109" s="293" t="s">
        <v>23</v>
      </c>
      <c r="E109" s="294"/>
      <c r="F109" s="74"/>
      <c r="G109" s="485" t="s">
        <v>494</v>
      </c>
      <c r="H109" s="485" t="s">
        <v>492</v>
      </c>
      <c r="I109" s="293" t="s">
        <v>23</v>
      </c>
      <c r="J109" s="485" t="s">
        <v>495</v>
      </c>
    </row>
    <row r="110" spans="1:11" ht="76.5" x14ac:dyDescent="0.25">
      <c r="B110" s="74"/>
      <c r="C110" s="743"/>
      <c r="D110" s="293" t="s">
        <v>23</v>
      </c>
      <c r="E110" s="294"/>
      <c r="F110" s="74"/>
      <c r="G110" s="485" t="s">
        <v>496</v>
      </c>
      <c r="H110" s="485" t="s">
        <v>492</v>
      </c>
      <c r="I110" s="293" t="s">
        <v>23</v>
      </c>
      <c r="J110" s="485" t="s">
        <v>497</v>
      </c>
    </row>
    <row r="111" spans="1:11" ht="38.25" x14ac:dyDescent="0.25">
      <c r="B111" s="74"/>
      <c r="C111" s="743"/>
      <c r="D111" s="293" t="s">
        <v>23</v>
      </c>
      <c r="E111" s="294"/>
      <c r="F111" s="74"/>
      <c r="G111" s="485" t="s">
        <v>498</v>
      </c>
      <c r="H111" s="485" t="s">
        <v>492</v>
      </c>
      <c r="I111" s="293" t="s">
        <v>23</v>
      </c>
      <c r="J111" s="485" t="s">
        <v>296</v>
      </c>
    </row>
    <row r="112" spans="1:11" ht="38.25" x14ac:dyDescent="0.25">
      <c r="B112" s="74"/>
      <c r="C112" s="743"/>
      <c r="D112" s="293" t="s">
        <v>23</v>
      </c>
      <c r="E112" s="294"/>
      <c r="F112" s="74"/>
      <c r="G112" s="485" t="s">
        <v>297</v>
      </c>
      <c r="H112" s="485" t="s">
        <v>492</v>
      </c>
      <c r="I112" s="293" t="s">
        <v>23</v>
      </c>
      <c r="J112" s="485" t="s">
        <v>298</v>
      </c>
    </row>
  </sheetData>
  <mergeCells count="2">
    <mergeCell ref="C108:C112"/>
    <mergeCell ref="A86:A87"/>
  </mergeCells>
  <phoneticPr fontId="21" type="noConversion"/>
  <pageMargins left="0.7" right="0.7" top="0.75" bottom="0.75" header="0.3" footer="0.3"/>
  <pageSetup orientation="portrait" horizontalDpi="360" verticalDpi="36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B7A9-0591-4C95-A958-7B93F9E9769D}">
  <sheetPr codeName="Sheet8"/>
  <dimension ref="A2:Q64"/>
  <sheetViews>
    <sheetView topLeftCell="A33" workbookViewId="0"/>
  </sheetViews>
  <sheetFormatPr defaultColWidth="9.140625" defaultRowHeight="12.75" x14ac:dyDescent="0.2"/>
  <cols>
    <col min="1" max="1" width="14.5703125" style="1" customWidth="1"/>
    <col min="2" max="2" width="4.7109375" style="32" customWidth="1"/>
    <col min="3" max="4" width="48.85546875" style="34" customWidth="1"/>
    <col min="5" max="5" width="15.7109375" style="34" customWidth="1"/>
    <col min="6" max="6" width="69.28515625" style="34" customWidth="1"/>
    <col min="7" max="7" width="14" style="34" customWidth="1"/>
    <col min="8" max="8" width="78.85546875" style="34" customWidth="1"/>
    <col min="9" max="9" width="49.7109375" style="1" customWidth="1"/>
    <col min="10" max="12" width="50.7109375" style="1" customWidth="1"/>
    <col min="13" max="13" width="50.7109375" style="28" customWidth="1"/>
    <col min="14" max="14" width="9.7109375" style="17" customWidth="1"/>
    <col min="15" max="16" width="9.7109375" style="35" customWidth="1"/>
    <col min="17" max="17" width="9.7109375" style="17" customWidth="1"/>
    <col min="18" max="16384" width="9.140625" style="1"/>
  </cols>
  <sheetData>
    <row r="2" spans="1:17" x14ac:dyDescent="0.2">
      <c r="A2" s="754" t="s">
        <v>499</v>
      </c>
      <c r="B2" s="754"/>
      <c r="C2" s="754"/>
      <c r="D2" s="754"/>
      <c r="E2" s="754"/>
      <c r="F2" s="754"/>
      <c r="G2" s="754"/>
      <c r="H2" s="754"/>
      <c r="I2" s="754"/>
      <c r="J2" s="754"/>
      <c r="K2" s="754"/>
      <c r="L2" s="754"/>
      <c r="N2" s="97"/>
      <c r="Q2" s="97"/>
    </row>
    <row r="3" spans="1:17" x14ac:dyDescent="0.2">
      <c r="A3" s="754"/>
      <c r="B3" s="754"/>
      <c r="C3" s="754"/>
      <c r="D3" s="754"/>
      <c r="E3" s="754"/>
      <c r="F3" s="754"/>
      <c r="G3" s="754"/>
      <c r="H3" s="754"/>
      <c r="I3" s="754"/>
      <c r="J3" s="754"/>
      <c r="K3" s="754"/>
      <c r="L3" s="754"/>
      <c r="N3" s="97"/>
      <c r="Q3" s="97"/>
    </row>
    <row r="4" spans="1:17" ht="65.25" customHeight="1" x14ac:dyDescent="0.2">
      <c r="A4" s="755"/>
      <c r="B4" s="755"/>
      <c r="C4" s="755"/>
      <c r="D4" s="755"/>
      <c r="E4" s="755"/>
      <c r="F4" s="755"/>
      <c r="G4" s="755"/>
      <c r="H4" s="755"/>
      <c r="I4" s="755"/>
      <c r="J4" s="755"/>
      <c r="K4" s="755"/>
      <c r="L4" s="755"/>
      <c r="N4" s="97"/>
      <c r="Q4" s="97"/>
    </row>
    <row r="5" spans="1:17" s="4" customFormat="1" ht="26.25" customHeight="1" x14ac:dyDescent="0.2">
      <c r="A5" s="52"/>
      <c r="B5" s="756" t="s">
        <v>500</v>
      </c>
      <c r="C5" s="757"/>
      <c r="D5" s="44" t="s">
        <v>501</v>
      </c>
      <c r="E5" s="44" t="s">
        <v>502</v>
      </c>
      <c r="F5" s="44" t="s">
        <v>503</v>
      </c>
      <c r="G5" s="44"/>
      <c r="H5" s="44"/>
      <c r="I5" s="5" t="s">
        <v>504</v>
      </c>
      <c r="J5" s="5" t="s">
        <v>505</v>
      </c>
      <c r="K5" s="5" t="s">
        <v>506</v>
      </c>
      <c r="L5" s="5" t="s">
        <v>507</v>
      </c>
      <c r="M5" s="27"/>
      <c r="N5" s="15"/>
      <c r="O5" s="36"/>
      <c r="P5" s="36"/>
      <c r="Q5" s="15"/>
    </row>
    <row r="6" spans="1:17" s="2" customFormat="1" ht="159.75" customHeight="1" x14ac:dyDescent="0.2">
      <c r="A6" s="52"/>
      <c r="B6" s="758" t="s">
        <v>508</v>
      </c>
      <c r="C6" s="759"/>
      <c r="D6" s="45" t="s">
        <v>509</v>
      </c>
      <c r="E6" s="45"/>
      <c r="F6" s="45" t="s">
        <v>510</v>
      </c>
      <c r="G6" s="45"/>
      <c r="H6" s="45"/>
      <c r="I6" s="760" t="s">
        <v>511</v>
      </c>
      <c r="J6" s="762" t="s">
        <v>512</v>
      </c>
      <c r="K6" s="764" t="s">
        <v>513</v>
      </c>
      <c r="L6" s="766" t="s">
        <v>514</v>
      </c>
      <c r="M6" s="29" t="s">
        <v>515</v>
      </c>
      <c r="N6" s="14"/>
      <c r="O6" s="18"/>
      <c r="P6" s="18"/>
      <c r="Q6" s="14"/>
    </row>
    <row r="7" spans="1:17" s="2" customFormat="1" ht="21" customHeight="1" x14ac:dyDescent="0.25">
      <c r="A7" s="52"/>
      <c r="B7" s="52"/>
      <c r="C7" s="52"/>
      <c r="D7" s="46"/>
      <c r="E7" s="46"/>
      <c r="F7" s="46"/>
      <c r="G7" s="46"/>
      <c r="H7" s="46"/>
      <c r="I7" s="761"/>
      <c r="J7" s="763"/>
      <c r="K7" s="765"/>
      <c r="L7" s="767"/>
      <c r="M7" s="30">
        <f>COUNTA(N9:N64)</f>
        <v>13</v>
      </c>
      <c r="N7" s="14"/>
      <c r="O7" s="18"/>
      <c r="P7" s="18"/>
      <c r="Q7" s="14"/>
    </row>
    <row r="8" spans="1:17" s="2" customFormat="1" ht="73.5" customHeight="1" x14ac:dyDescent="0.25">
      <c r="A8" s="6" t="s">
        <v>516</v>
      </c>
      <c r="B8" s="9"/>
      <c r="C8" s="10" t="s">
        <v>517</v>
      </c>
      <c r="D8" s="48" t="s">
        <v>518</v>
      </c>
      <c r="E8" s="48"/>
      <c r="F8" s="9" t="s">
        <v>5</v>
      </c>
      <c r="G8" s="9" t="s">
        <v>419</v>
      </c>
      <c r="H8" s="9" t="s">
        <v>519</v>
      </c>
      <c r="I8" s="7"/>
      <c r="J8" s="7"/>
      <c r="K8" s="7"/>
      <c r="L8" s="8"/>
      <c r="M8" s="31" t="s">
        <v>520</v>
      </c>
      <c r="N8" s="20" t="s">
        <v>521</v>
      </c>
      <c r="O8" s="19" t="s">
        <v>522</v>
      </c>
      <c r="P8" s="19">
        <f>AVERAGE(P9:P64)</f>
        <v>0.38430769230769241</v>
      </c>
      <c r="Q8" s="20" t="s">
        <v>523</v>
      </c>
    </row>
    <row r="9" spans="1:17" s="2" customFormat="1" ht="42" hidden="1" customHeight="1" x14ac:dyDescent="0.25">
      <c r="A9" s="746" t="s">
        <v>524</v>
      </c>
      <c r="B9" s="769">
        <v>1</v>
      </c>
      <c r="C9" s="771" t="s">
        <v>525</v>
      </c>
      <c r="D9" s="53"/>
      <c r="E9" s="53"/>
      <c r="F9" s="53"/>
      <c r="G9" s="53"/>
      <c r="H9" s="53"/>
      <c r="I9" s="26"/>
      <c r="J9" s="26"/>
      <c r="K9" s="26"/>
      <c r="L9" s="26"/>
      <c r="M9" s="773"/>
      <c r="N9" s="14"/>
      <c r="O9" s="18"/>
      <c r="P9" s="18"/>
      <c r="Q9" s="14"/>
    </row>
    <row r="10" spans="1:17" s="2" customFormat="1" ht="36" hidden="1" customHeight="1" x14ac:dyDescent="0.25">
      <c r="A10" s="768"/>
      <c r="B10" s="770"/>
      <c r="C10" s="772"/>
      <c r="D10" s="53"/>
      <c r="E10" s="53"/>
      <c r="F10" s="53"/>
      <c r="G10" s="53"/>
      <c r="H10" s="53"/>
      <c r="I10" s="24"/>
      <c r="J10" s="23"/>
      <c r="K10" s="23"/>
      <c r="L10" s="25"/>
      <c r="M10" s="774"/>
      <c r="N10" s="14">
        <v>4</v>
      </c>
      <c r="O10" s="18">
        <f>IF(N10=1,0)+IF(N10=2,0.333)+IF(N10=3,0.666)+IF(N10=4,100%)</f>
        <v>1</v>
      </c>
      <c r="P10" s="18">
        <f>O10*Q10/100</f>
        <v>1</v>
      </c>
      <c r="Q10" s="14">
        <v>100</v>
      </c>
    </row>
    <row r="11" spans="1:17" s="2" customFormat="1" ht="42" hidden="1" customHeight="1" x14ac:dyDescent="0.25">
      <c r="A11" s="65" t="s">
        <v>524</v>
      </c>
      <c r="B11" s="67">
        <v>2</v>
      </c>
      <c r="C11" s="482" t="s">
        <v>526</v>
      </c>
      <c r="D11" s="53"/>
      <c r="E11" s="53"/>
      <c r="F11" s="53"/>
      <c r="G11" s="53"/>
      <c r="H11" s="53"/>
      <c r="I11" s="21"/>
      <c r="J11" s="26"/>
      <c r="K11" s="26"/>
      <c r="L11" s="26"/>
      <c r="M11" s="773"/>
      <c r="N11" s="14"/>
      <c r="O11" s="18"/>
      <c r="P11" s="18"/>
      <c r="Q11" s="14"/>
    </row>
    <row r="12" spans="1:17" s="2" customFormat="1" ht="60.75" customHeight="1" x14ac:dyDescent="0.25">
      <c r="A12" s="65" t="s">
        <v>524</v>
      </c>
      <c r="B12" s="68">
        <v>3</v>
      </c>
      <c r="C12" s="482" t="s">
        <v>311</v>
      </c>
      <c r="D12" s="53" t="s">
        <v>527</v>
      </c>
      <c r="E12" s="53"/>
      <c r="F12" s="53" t="s">
        <v>528</v>
      </c>
      <c r="G12" s="53"/>
      <c r="H12" s="53" t="s">
        <v>529</v>
      </c>
      <c r="I12" s="70"/>
      <c r="J12" s="47"/>
      <c r="K12" s="47"/>
      <c r="L12" s="483"/>
      <c r="M12" s="775"/>
      <c r="N12" s="14"/>
      <c r="O12" s="18"/>
      <c r="P12" s="18"/>
      <c r="Q12" s="14"/>
    </row>
    <row r="13" spans="1:17" s="2" customFormat="1" ht="24.95" customHeight="1" x14ac:dyDescent="0.25">
      <c r="A13" s="6" t="s">
        <v>317</v>
      </c>
      <c r="B13" s="9"/>
      <c r="C13" s="10"/>
      <c r="D13" s="9"/>
      <c r="E13" s="9"/>
      <c r="F13" s="9"/>
      <c r="G13" s="9"/>
      <c r="H13" s="9"/>
      <c r="I13" s="7"/>
      <c r="J13" s="7"/>
      <c r="K13" s="7"/>
      <c r="L13" s="8"/>
      <c r="M13" s="31" t="s">
        <v>520</v>
      </c>
      <c r="N13" s="20" t="s">
        <v>521</v>
      </c>
      <c r="O13" s="19" t="s">
        <v>522</v>
      </c>
      <c r="P13" s="19">
        <f>AVERAGE(P14:P71)</f>
        <v>0.33300000000000007</v>
      </c>
      <c r="Q13" s="20" t="s">
        <v>523</v>
      </c>
    </row>
    <row r="14" spans="1:17" s="3" customFormat="1" ht="91.5" customHeight="1" x14ac:dyDescent="0.25">
      <c r="A14" s="479" t="s">
        <v>530</v>
      </c>
      <c r="B14" s="480">
        <v>4</v>
      </c>
      <c r="C14" s="50" t="s">
        <v>531</v>
      </c>
      <c r="D14" s="55" t="s">
        <v>532</v>
      </c>
      <c r="E14" s="55"/>
      <c r="F14" s="55" t="s">
        <v>533</v>
      </c>
      <c r="G14" s="55"/>
      <c r="H14" s="55" t="s">
        <v>534</v>
      </c>
      <c r="I14" s="476"/>
      <c r="J14" s="476"/>
      <c r="K14" s="476"/>
      <c r="L14" s="476"/>
      <c r="M14" s="49"/>
      <c r="N14" s="16"/>
      <c r="O14" s="37"/>
      <c r="P14" s="37"/>
      <c r="Q14" s="14"/>
    </row>
    <row r="15" spans="1:17" s="3" customFormat="1" ht="36" customHeight="1" x14ac:dyDescent="0.25">
      <c r="A15" s="746" t="s">
        <v>530</v>
      </c>
      <c r="B15" s="748">
        <v>5</v>
      </c>
      <c r="C15" s="750"/>
      <c r="D15" s="54"/>
      <c r="E15" s="54"/>
      <c r="F15" s="54"/>
      <c r="G15" s="54"/>
      <c r="H15" s="54"/>
      <c r="I15" s="476"/>
      <c r="J15" s="476"/>
      <c r="K15" s="476"/>
      <c r="L15" s="476"/>
      <c r="M15" s="752"/>
      <c r="N15" s="16"/>
      <c r="O15" s="16"/>
      <c r="P15" s="16"/>
      <c r="Q15" s="16"/>
    </row>
    <row r="16" spans="1:17" s="3" customFormat="1" ht="36" customHeight="1" x14ac:dyDescent="0.25">
      <c r="A16" s="747"/>
      <c r="B16" s="749"/>
      <c r="C16" s="751"/>
      <c r="D16" s="54"/>
      <c r="E16" s="54"/>
      <c r="F16" s="54"/>
      <c r="G16" s="54"/>
      <c r="H16" s="54"/>
      <c r="I16" s="22"/>
      <c r="J16" s="23"/>
      <c r="K16" s="23"/>
      <c r="L16" s="25"/>
      <c r="M16" s="753"/>
      <c r="N16" s="16">
        <v>2</v>
      </c>
      <c r="O16" s="18">
        <f>IF(N16=1,0)+IF(N16=2,0.333)+IF(N16=3,0.666)+IF(N16=4,100%)</f>
        <v>0.33300000000000002</v>
      </c>
      <c r="P16" s="18">
        <f>O16*Q16/100</f>
        <v>0.33300000000000002</v>
      </c>
      <c r="Q16" s="14">
        <v>100</v>
      </c>
    </row>
    <row r="17" spans="1:17" s="2" customFormat="1" ht="42" customHeight="1" x14ac:dyDescent="0.25">
      <c r="A17" s="746" t="s">
        <v>530</v>
      </c>
      <c r="B17" s="769">
        <v>6</v>
      </c>
      <c r="C17" s="750"/>
      <c r="D17" s="54"/>
      <c r="E17" s="54"/>
      <c r="F17" s="54"/>
      <c r="G17" s="54"/>
      <c r="H17" s="54"/>
      <c r="I17" s="26"/>
      <c r="J17" s="26"/>
      <c r="K17" s="26"/>
      <c r="L17" s="26"/>
      <c r="M17" s="773"/>
      <c r="N17" s="14"/>
      <c r="O17" s="18"/>
      <c r="P17" s="18"/>
      <c r="Q17" s="14"/>
    </row>
    <row r="18" spans="1:17" s="2" customFormat="1" ht="36" customHeight="1" x14ac:dyDescent="0.25">
      <c r="A18" s="747"/>
      <c r="B18" s="770"/>
      <c r="C18" s="751"/>
      <c r="D18" s="54"/>
      <c r="E18" s="54"/>
      <c r="F18" s="54"/>
      <c r="G18" s="54"/>
      <c r="H18" s="54"/>
      <c r="I18" s="22"/>
      <c r="J18" s="23"/>
      <c r="K18" s="23"/>
      <c r="L18" s="25"/>
      <c r="M18" s="774"/>
      <c r="N18" s="14">
        <v>2</v>
      </c>
      <c r="O18" s="18">
        <f>IF(N18=1,0)+IF(N18=2,0.333)+IF(N18=3,0.666)+IF(N18=4,100%)</f>
        <v>0.33300000000000002</v>
      </c>
      <c r="P18" s="18">
        <f>O18*Q18/100</f>
        <v>0.33300000000000002</v>
      </c>
      <c r="Q18" s="14">
        <v>100</v>
      </c>
    </row>
    <row r="19" spans="1:17" s="2" customFormat="1" ht="24.95" customHeight="1" x14ac:dyDescent="0.25">
      <c r="A19" s="6" t="s">
        <v>535</v>
      </c>
      <c r="B19" s="9"/>
      <c r="C19" s="10"/>
      <c r="D19" s="9"/>
      <c r="E19" s="9"/>
      <c r="F19" s="9"/>
      <c r="G19" s="9"/>
      <c r="H19" s="9"/>
      <c r="I19" s="7"/>
      <c r="J19" s="7"/>
      <c r="K19" s="7"/>
      <c r="L19" s="8"/>
      <c r="M19" s="31" t="s">
        <v>520</v>
      </c>
      <c r="N19" s="20" t="s">
        <v>521</v>
      </c>
      <c r="O19" s="19" t="s">
        <v>522</v>
      </c>
      <c r="P19" s="19">
        <f>AVERAGE(P20:P78)</f>
        <v>0.33300000000000002</v>
      </c>
      <c r="Q19" s="20" t="s">
        <v>523</v>
      </c>
    </row>
    <row r="20" spans="1:17" s="2" customFormat="1" ht="48.75" customHeight="1" x14ac:dyDescent="0.25">
      <c r="A20" s="746" t="s">
        <v>536</v>
      </c>
      <c r="B20" s="769">
        <v>7</v>
      </c>
      <c r="C20" s="750" t="s">
        <v>343</v>
      </c>
      <c r="D20" s="54" t="s">
        <v>537</v>
      </c>
      <c r="E20" s="54"/>
      <c r="F20" s="57" t="s">
        <v>538</v>
      </c>
      <c r="G20" s="57"/>
      <c r="H20" s="57" t="s">
        <v>539</v>
      </c>
      <c r="I20" s="482"/>
      <c r="J20" s="26"/>
      <c r="K20" s="26"/>
      <c r="L20" s="26"/>
      <c r="M20" s="773"/>
      <c r="N20" s="14"/>
      <c r="O20" s="18"/>
      <c r="P20" s="18"/>
      <c r="Q20" s="14"/>
    </row>
    <row r="21" spans="1:17" s="2" customFormat="1" ht="48.75" customHeight="1" x14ac:dyDescent="0.25">
      <c r="A21" s="747"/>
      <c r="B21" s="776"/>
      <c r="C21" s="777"/>
      <c r="D21" s="54" t="s">
        <v>537</v>
      </c>
      <c r="E21" s="54"/>
      <c r="F21" s="58" t="s">
        <v>540</v>
      </c>
      <c r="G21" s="58"/>
      <c r="H21" s="58"/>
      <c r="I21" s="47"/>
      <c r="J21" s="47"/>
      <c r="K21" s="47"/>
      <c r="L21" s="483"/>
      <c r="M21" s="775"/>
      <c r="N21" s="14"/>
      <c r="O21" s="18"/>
      <c r="P21" s="18"/>
      <c r="Q21" s="14"/>
    </row>
    <row r="22" spans="1:17" s="2" customFormat="1" ht="48.75" customHeight="1" x14ac:dyDescent="0.25">
      <c r="A22" s="747"/>
      <c r="B22" s="776"/>
      <c r="C22" s="777"/>
      <c r="D22" s="54" t="s">
        <v>527</v>
      </c>
      <c r="E22" s="54"/>
      <c r="F22" s="57" t="s">
        <v>541</v>
      </c>
      <c r="G22" s="57"/>
      <c r="H22" s="57" t="s">
        <v>542</v>
      </c>
      <c r="I22" s="47"/>
      <c r="J22" s="47"/>
      <c r="K22" s="47"/>
      <c r="L22" s="483"/>
      <c r="M22" s="775"/>
      <c r="N22" s="14"/>
      <c r="O22" s="18"/>
      <c r="P22" s="18"/>
      <c r="Q22" s="14"/>
    </row>
    <row r="23" spans="1:17" s="2" customFormat="1" ht="64.5" customHeight="1" x14ac:dyDescent="0.25">
      <c r="A23" s="747"/>
      <c r="B23" s="776"/>
      <c r="C23" s="777"/>
      <c r="D23" s="54" t="s">
        <v>537</v>
      </c>
      <c r="E23" s="54"/>
      <c r="F23" s="58" t="s">
        <v>543</v>
      </c>
      <c r="G23" s="58"/>
      <c r="H23" s="58"/>
      <c r="I23" s="47"/>
      <c r="J23" s="47"/>
      <c r="K23" s="47"/>
      <c r="L23" s="483"/>
      <c r="M23" s="775"/>
      <c r="N23" s="14"/>
      <c r="O23" s="18"/>
      <c r="P23" s="18"/>
      <c r="Q23" s="14"/>
    </row>
    <row r="24" spans="1:17" s="2" customFormat="1" ht="37.5" customHeight="1" x14ac:dyDescent="0.25">
      <c r="A24" s="746" t="s">
        <v>536</v>
      </c>
      <c r="B24" s="769">
        <v>8</v>
      </c>
      <c r="C24" s="750" t="s">
        <v>544</v>
      </c>
      <c r="D24" s="54" t="s">
        <v>537</v>
      </c>
      <c r="E24" s="54"/>
      <c r="F24" s="57" t="s">
        <v>545</v>
      </c>
      <c r="G24" s="57"/>
      <c r="H24" s="57" t="s">
        <v>546</v>
      </c>
      <c r="I24" s="482"/>
      <c r="J24" s="26"/>
      <c r="K24" s="26"/>
      <c r="L24" s="26"/>
      <c r="M24" s="773"/>
      <c r="N24" s="14"/>
      <c r="O24" s="18"/>
      <c r="P24" s="18"/>
      <c r="Q24" s="14"/>
    </row>
    <row r="25" spans="1:17" s="2" customFormat="1" ht="85.5" customHeight="1" x14ac:dyDescent="0.25">
      <c r="A25" s="747"/>
      <c r="B25" s="776"/>
      <c r="C25" s="777"/>
      <c r="D25" s="54" t="s">
        <v>537</v>
      </c>
      <c r="E25" s="54"/>
      <c r="F25" s="57" t="s">
        <v>547</v>
      </c>
      <c r="G25" s="57"/>
      <c r="H25" s="57" t="s">
        <v>548</v>
      </c>
      <c r="I25" s="47"/>
      <c r="J25" s="47"/>
      <c r="K25" s="47"/>
      <c r="L25" s="483"/>
      <c r="M25" s="775"/>
      <c r="N25" s="14"/>
      <c r="O25" s="18"/>
      <c r="P25" s="18"/>
      <c r="Q25" s="14"/>
    </row>
    <row r="26" spans="1:17" s="2" customFormat="1" ht="37.5" customHeight="1" x14ac:dyDescent="0.25">
      <c r="A26" s="747"/>
      <c r="B26" s="776"/>
      <c r="C26" s="777"/>
      <c r="D26" s="54" t="s">
        <v>537</v>
      </c>
      <c r="E26" s="54"/>
      <c r="F26" s="57" t="s">
        <v>549</v>
      </c>
      <c r="G26" s="57"/>
      <c r="H26" s="57" t="s">
        <v>550</v>
      </c>
      <c r="I26" s="47"/>
      <c r="J26" s="47"/>
      <c r="K26" s="47"/>
      <c r="L26" s="483"/>
      <c r="M26" s="775"/>
      <c r="N26" s="14"/>
      <c r="O26" s="18"/>
      <c r="P26" s="18"/>
      <c r="Q26" s="14"/>
    </row>
    <row r="27" spans="1:17" s="2" customFormat="1" ht="37.5" customHeight="1" x14ac:dyDescent="0.25">
      <c r="A27" s="747"/>
      <c r="B27" s="776"/>
      <c r="C27" s="777"/>
      <c r="D27" s="54" t="s">
        <v>537</v>
      </c>
      <c r="E27" s="54"/>
      <c r="F27" s="57" t="s">
        <v>551</v>
      </c>
      <c r="G27" s="57"/>
      <c r="H27" s="57" t="s">
        <v>552</v>
      </c>
      <c r="I27" s="47"/>
      <c r="J27" s="47"/>
      <c r="K27" s="47"/>
      <c r="L27" s="483"/>
      <c r="M27" s="775"/>
      <c r="N27" s="14"/>
      <c r="O27" s="18"/>
      <c r="P27" s="18"/>
      <c r="Q27" s="14"/>
    </row>
    <row r="28" spans="1:17" s="2" customFormat="1" ht="37.5" customHeight="1" x14ac:dyDescent="0.25">
      <c r="A28" s="747"/>
      <c r="B28" s="776"/>
      <c r="C28" s="777"/>
      <c r="D28" s="54" t="s">
        <v>537</v>
      </c>
      <c r="E28" s="54"/>
      <c r="F28" s="57" t="s">
        <v>553</v>
      </c>
      <c r="G28" s="57"/>
      <c r="H28" s="57" t="s">
        <v>552</v>
      </c>
      <c r="I28" s="47"/>
      <c r="J28" s="47"/>
      <c r="K28" s="47"/>
      <c r="L28" s="483"/>
      <c r="M28" s="775"/>
      <c r="N28" s="14"/>
      <c r="O28" s="18"/>
      <c r="P28" s="18"/>
      <c r="Q28" s="14"/>
    </row>
    <row r="29" spans="1:17" s="2" customFormat="1" ht="37.5" customHeight="1" x14ac:dyDescent="0.25">
      <c r="A29" s="747"/>
      <c r="B29" s="776"/>
      <c r="C29" s="777"/>
      <c r="D29" s="54" t="s">
        <v>537</v>
      </c>
      <c r="E29" s="54"/>
      <c r="F29" s="57" t="s">
        <v>554</v>
      </c>
      <c r="G29" s="57"/>
      <c r="H29" s="57" t="s">
        <v>555</v>
      </c>
      <c r="I29" s="47"/>
      <c r="J29" s="47"/>
      <c r="K29" s="47"/>
      <c r="L29" s="483"/>
      <c r="M29" s="775"/>
      <c r="N29" s="14"/>
      <c r="O29" s="18"/>
      <c r="P29" s="18"/>
      <c r="Q29" s="14"/>
    </row>
    <row r="30" spans="1:17" s="2" customFormat="1" ht="37.5" customHeight="1" x14ac:dyDescent="0.25">
      <c r="A30" s="747"/>
      <c r="B30" s="776"/>
      <c r="C30" s="777"/>
      <c r="D30" s="54" t="s">
        <v>537</v>
      </c>
      <c r="E30" s="54"/>
      <c r="F30" s="57" t="s">
        <v>556</v>
      </c>
      <c r="G30" s="57"/>
      <c r="H30" s="57" t="s">
        <v>557</v>
      </c>
      <c r="I30" s="47"/>
      <c r="J30" s="47"/>
      <c r="K30" s="47"/>
      <c r="L30" s="483"/>
      <c r="M30" s="775"/>
      <c r="N30" s="14"/>
      <c r="O30" s="18"/>
      <c r="P30" s="18"/>
      <c r="Q30" s="14"/>
    </row>
    <row r="31" spans="1:17" s="2" customFormat="1" ht="37.5" customHeight="1" x14ac:dyDescent="0.25">
      <c r="A31" s="747"/>
      <c r="B31" s="776"/>
      <c r="C31" s="777"/>
      <c r="D31" s="54" t="s">
        <v>537</v>
      </c>
      <c r="E31" s="54"/>
      <c r="F31" s="57" t="s">
        <v>558</v>
      </c>
      <c r="G31" s="57"/>
      <c r="H31" s="57" t="s">
        <v>559</v>
      </c>
      <c r="I31" s="47"/>
      <c r="J31" s="47"/>
      <c r="K31" s="47"/>
      <c r="L31" s="483"/>
      <c r="M31" s="775"/>
      <c r="N31" s="14"/>
      <c r="O31" s="18"/>
      <c r="P31" s="18"/>
      <c r="Q31" s="14"/>
    </row>
    <row r="32" spans="1:17" ht="120.75" customHeight="1" x14ac:dyDescent="0.2">
      <c r="A32" s="768"/>
      <c r="B32" s="776"/>
      <c r="C32" s="777"/>
      <c r="D32" s="54" t="s">
        <v>537</v>
      </c>
      <c r="E32" s="54"/>
      <c r="F32" s="57" t="s">
        <v>560</v>
      </c>
      <c r="G32" s="57"/>
      <c r="H32" s="57" t="s">
        <v>561</v>
      </c>
      <c r="I32" s="23"/>
      <c r="J32" s="23"/>
      <c r="K32" s="23"/>
      <c r="L32" s="25"/>
      <c r="M32" s="774"/>
      <c r="N32" s="14">
        <v>2</v>
      </c>
      <c r="O32" s="18">
        <f>IF(N32=1,0)+IF(N32=2,0.333)+IF(N32=3,0.666)+IF(N32=4,100%)</f>
        <v>0.33300000000000002</v>
      </c>
      <c r="P32" s="18">
        <f>O32*Q32/100</f>
        <v>0.33300000000000002</v>
      </c>
      <c r="Q32" s="14">
        <v>100</v>
      </c>
    </row>
    <row r="33" spans="1:17" s="2" customFormat="1" ht="69" customHeight="1" x14ac:dyDescent="0.25">
      <c r="A33" s="746" t="s">
        <v>536</v>
      </c>
      <c r="B33" s="769">
        <v>9</v>
      </c>
      <c r="C33" s="750" t="s">
        <v>562</v>
      </c>
      <c r="D33" s="54"/>
      <c r="E33" s="54"/>
      <c r="F33" s="778" t="s">
        <v>563</v>
      </c>
      <c r="G33" s="484"/>
      <c r="H33" s="484" t="s">
        <v>564</v>
      </c>
      <c r="I33" s="482"/>
      <c r="J33" s="26"/>
      <c r="K33" s="26"/>
      <c r="L33" s="26"/>
      <c r="M33" s="773"/>
      <c r="N33" s="14"/>
      <c r="O33" s="18"/>
      <c r="P33" s="18"/>
      <c r="Q33" s="14"/>
    </row>
    <row r="34" spans="1:17" s="2" customFormat="1" ht="69" customHeight="1" x14ac:dyDescent="0.25">
      <c r="A34" s="747"/>
      <c r="B34" s="776"/>
      <c r="C34" s="777"/>
      <c r="D34" s="54"/>
      <c r="E34" s="54"/>
      <c r="F34" s="778"/>
      <c r="G34" s="484"/>
      <c r="H34" s="484" t="s">
        <v>565</v>
      </c>
      <c r="I34" s="47"/>
      <c r="J34" s="47"/>
      <c r="K34" s="47"/>
      <c r="L34" s="483"/>
      <c r="M34" s="775"/>
      <c r="N34" s="14"/>
      <c r="O34" s="18"/>
      <c r="P34" s="18"/>
      <c r="Q34" s="14"/>
    </row>
    <row r="35" spans="1:17" s="2" customFormat="1" ht="69" customHeight="1" x14ac:dyDescent="0.25">
      <c r="A35" s="747"/>
      <c r="B35" s="776"/>
      <c r="C35" s="777"/>
      <c r="D35" s="54"/>
      <c r="E35" s="54"/>
      <c r="F35" s="59" t="s">
        <v>566</v>
      </c>
      <c r="G35" s="59"/>
      <c r="H35" s="59" t="s">
        <v>567</v>
      </c>
      <c r="I35" s="47"/>
      <c r="J35" s="47"/>
      <c r="K35" s="47"/>
      <c r="L35" s="483"/>
      <c r="M35" s="775"/>
      <c r="N35" s="14"/>
      <c r="O35" s="18"/>
      <c r="P35" s="18"/>
      <c r="Q35" s="14"/>
    </row>
    <row r="36" spans="1:17" s="2" customFormat="1" ht="69" customHeight="1" x14ac:dyDescent="0.25">
      <c r="A36" s="747"/>
      <c r="B36" s="776"/>
      <c r="C36" s="777"/>
      <c r="D36" s="54"/>
      <c r="E36" s="54"/>
      <c r="F36" s="57" t="s">
        <v>568</v>
      </c>
      <c r="G36" s="57"/>
      <c r="H36" s="57" t="s">
        <v>569</v>
      </c>
      <c r="I36" s="47"/>
      <c r="J36" s="47"/>
      <c r="K36" s="47"/>
      <c r="L36" s="483"/>
      <c r="M36" s="775"/>
      <c r="N36" s="14"/>
      <c r="O36" s="18"/>
      <c r="P36" s="18"/>
      <c r="Q36" s="14"/>
    </row>
    <row r="37" spans="1:17" s="2" customFormat="1" ht="69" customHeight="1" x14ac:dyDescent="0.25">
      <c r="A37" s="747"/>
      <c r="B37" s="776"/>
      <c r="C37" s="777"/>
      <c r="D37" s="54"/>
      <c r="E37" s="54"/>
      <c r="F37" s="60" t="s">
        <v>570</v>
      </c>
      <c r="G37" s="60"/>
      <c r="H37" s="59" t="s">
        <v>571</v>
      </c>
      <c r="I37" s="47"/>
      <c r="J37" s="47"/>
      <c r="K37" s="47"/>
      <c r="L37" s="483"/>
      <c r="M37" s="775"/>
      <c r="N37" s="14"/>
      <c r="O37" s="18"/>
      <c r="P37" s="18"/>
      <c r="Q37" s="14"/>
    </row>
    <row r="38" spans="1:17" ht="46.5" customHeight="1" x14ac:dyDescent="0.2">
      <c r="A38" s="768"/>
      <c r="B38" s="770"/>
      <c r="C38" s="751"/>
      <c r="D38" s="54"/>
      <c r="E38" s="54"/>
      <c r="F38" s="57" t="s">
        <v>572</v>
      </c>
      <c r="G38" s="57"/>
      <c r="H38" s="57" t="s">
        <v>571</v>
      </c>
      <c r="I38" s="23"/>
      <c r="J38" s="23"/>
      <c r="K38" s="23"/>
      <c r="L38" s="25"/>
      <c r="M38" s="774"/>
      <c r="N38" s="14">
        <v>2</v>
      </c>
      <c r="O38" s="18">
        <f>IF(N38=1,0)+IF(N38=2,0.333)+IF(N38=3,0.666)+IF(N38=4,100%)</f>
        <v>0.33300000000000002</v>
      </c>
      <c r="P38" s="18">
        <f>O38*Q38/100</f>
        <v>0.33300000000000002</v>
      </c>
      <c r="Q38" s="14">
        <v>100</v>
      </c>
    </row>
    <row r="39" spans="1:17" s="2" customFormat="1" ht="57" customHeight="1" x14ac:dyDescent="0.25">
      <c r="A39" s="746" t="s">
        <v>536</v>
      </c>
      <c r="B39" s="769">
        <v>10</v>
      </c>
      <c r="C39" s="750" t="s">
        <v>573</v>
      </c>
      <c r="D39" s="54"/>
      <c r="E39" s="54"/>
      <c r="F39" s="59" t="s">
        <v>574</v>
      </c>
      <c r="G39" s="59"/>
      <c r="H39" s="59" t="s">
        <v>575</v>
      </c>
      <c r="I39" s="482"/>
      <c r="J39" s="26"/>
      <c r="K39" s="26"/>
      <c r="L39" s="26"/>
      <c r="M39" s="773"/>
      <c r="N39" s="14"/>
      <c r="O39" s="18"/>
      <c r="P39" s="18"/>
      <c r="Q39" s="14"/>
    </row>
    <row r="40" spans="1:17" s="2" customFormat="1" ht="57" customHeight="1" x14ac:dyDescent="0.25">
      <c r="A40" s="747"/>
      <c r="B40" s="776"/>
      <c r="C40" s="777"/>
      <c r="D40" s="54"/>
      <c r="E40" s="54"/>
      <c r="F40" s="57" t="s">
        <v>576</v>
      </c>
      <c r="G40" s="57"/>
      <c r="H40" s="57" t="s">
        <v>577</v>
      </c>
      <c r="I40" s="47"/>
      <c r="J40" s="47"/>
      <c r="K40" s="47"/>
      <c r="L40" s="483"/>
      <c r="M40" s="775"/>
      <c r="N40" s="14"/>
      <c r="O40" s="18"/>
      <c r="P40" s="18"/>
      <c r="Q40" s="14"/>
    </row>
    <row r="41" spans="1:17" s="2" customFormat="1" ht="57" customHeight="1" x14ac:dyDescent="0.25">
      <c r="A41" s="747"/>
      <c r="B41" s="776"/>
      <c r="C41" s="777"/>
      <c r="D41" s="54"/>
      <c r="E41" s="54"/>
      <c r="F41" s="59" t="s">
        <v>578</v>
      </c>
      <c r="G41" s="59"/>
      <c r="H41" s="59" t="s">
        <v>579</v>
      </c>
      <c r="I41" s="47"/>
      <c r="J41" s="47"/>
      <c r="K41" s="47"/>
      <c r="L41" s="483"/>
      <c r="M41" s="775"/>
      <c r="N41" s="14"/>
      <c r="O41" s="18"/>
      <c r="P41" s="18"/>
      <c r="Q41" s="14"/>
    </row>
    <row r="42" spans="1:17" s="2" customFormat="1" ht="57" customHeight="1" x14ac:dyDescent="0.25">
      <c r="A42" s="747"/>
      <c r="B42" s="776"/>
      <c r="C42" s="777"/>
      <c r="D42" s="54"/>
      <c r="E42" s="54"/>
      <c r="F42" s="57" t="s">
        <v>580</v>
      </c>
      <c r="G42" s="57"/>
      <c r="H42" s="57" t="s">
        <v>581</v>
      </c>
      <c r="I42" s="47"/>
      <c r="J42" s="47"/>
      <c r="K42" s="47"/>
      <c r="L42" s="483"/>
      <c r="M42" s="775"/>
      <c r="N42" s="14"/>
      <c r="O42" s="18"/>
      <c r="P42" s="18"/>
      <c r="Q42" s="14"/>
    </row>
    <row r="43" spans="1:17" ht="45.75" customHeight="1" x14ac:dyDescent="0.2">
      <c r="A43" s="768"/>
      <c r="B43" s="770"/>
      <c r="C43" s="751"/>
      <c r="D43" s="54"/>
      <c r="E43" s="54"/>
      <c r="F43" s="59" t="s">
        <v>582</v>
      </c>
      <c r="G43" s="59"/>
      <c r="H43" s="59" t="s">
        <v>583</v>
      </c>
      <c r="I43" s="23"/>
      <c r="J43" s="23"/>
      <c r="K43" s="23"/>
      <c r="L43" s="25"/>
      <c r="M43" s="774"/>
      <c r="N43" s="14">
        <v>2</v>
      </c>
      <c r="O43" s="18">
        <f>IF(N43=1,0)+IF(N43=2,0.333)+IF(N43=3,0.666)+IF(N43=4,100%)</f>
        <v>0.33300000000000002</v>
      </c>
      <c r="P43" s="18">
        <f>O43*Q43/100</f>
        <v>0.33300000000000002</v>
      </c>
      <c r="Q43" s="14">
        <v>100</v>
      </c>
    </row>
    <row r="44" spans="1:17" s="2" customFormat="1" ht="57.75" customHeight="1" x14ac:dyDescent="0.25">
      <c r="A44" s="746" t="s">
        <v>536</v>
      </c>
      <c r="B44" s="769">
        <v>11</v>
      </c>
      <c r="C44" s="779" t="s">
        <v>23</v>
      </c>
      <c r="D44" s="54"/>
      <c r="E44" s="54"/>
      <c r="F44" s="57" t="s">
        <v>584</v>
      </c>
      <c r="G44" s="57"/>
      <c r="H44" s="61" t="s">
        <v>585</v>
      </c>
      <c r="I44" s="482"/>
      <c r="J44" s="26"/>
      <c r="K44" s="26"/>
      <c r="L44" s="26"/>
      <c r="M44" s="773"/>
      <c r="N44" s="14"/>
      <c r="O44" s="18"/>
      <c r="P44" s="18"/>
      <c r="Q44" s="14"/>
    </row>
    <row r="45" spans="1:17" s="2" customFormat="1" ht="46.5" customHeight="1" x14ac:dyDescent="0.25">
      <c r="A45" s="747"/>
      <c r="B45" s="776"/>
      <c r="C45" s="780"/>
      <c r="D45" s="54"/>
      <c r="E45" s="54"/>
      <c r="F45" s="60" t="s">
        <v>586</v>
      </c>
      <c r="G45" s="60"/>
      <c r="H45" s="60" t="s">
        <v>587</v>
      </c>
      <c r="I45" s="23"/>
      <c r="J45" s="23"/>
      <c r="K45" s="23"/>
      <c r="L45" s="25"/>
      <c r="M45" s="775"/>
      <c r="N45" s="14">
        <v>2</v>
      </c>
      <c r="O45" s="18">
        <f>IF(N45=1,0)+IF(N45=2,0.333)+IF(N45=3,0.666)+IF(N45=4,100%)</f>
        <v>0.33300000000000002</v>
      </c>
      <c r="P45" s="18">
        <f>O45*Q45/100</f>
        <v>0.33300000000000002</v>
      </c>
      <c r="Q45" s="14">
        <v>100</v>
      </c>
    </row>
    <row r="46" spans="1:17" s="2" customFormat="1" ht="46.5" customHeight="1" x14ac:dyDescent="0.25">
      <c r="A46" s="747" t="s">
        <v>588</v>
      </c>
      <c r="B46" s="776">
        <v>12</v>
      </c>
      <c r="C46" s="780" t="s">
        <v>443</v>
      </c>
      <c r="D46" s="782" t="s">
        <v>527</v>
      </c>
      <c r="E46" s="54"/>
      <c r="F46" s="784" t="s">
        <v>589</v>
      </c>
      <c r="G46" s="60" t="s">
        <v>39</v>
      </c>
      <c r="H46" s="60" t="s">
        <v>590</v>
      </c>
      <c r="I46" s="23"/>
      <c r="J46" s="23"/>
      <c r="K46" s="23"/>
      <c r="L46" s="25"/>
      <c r="M46" s="775"/>
      <c r="N46" s="14"/>
      <c r="O46" s="18"/>
      <c r="P46" s="18"/>
      <c r="Q46" s="14"/>
    </row>
    <row r="47" spans="1:17" s="2" customFormat="1" ht="46.5" customHeight="1" x14ac:dyDescent="0.25">
      <c r="A47" s="747"/>
      <c r="B47" s="776"/>
      <c r="C47" s="780"/>
      <c r="D47" s="783"/>
      <c r="E47" s="54"/>
      <c r="F47" s="785"/>
      <c r="G47" s="60" t="s">
        <v>61</v>
      </c>
      <c r="H47" s="60" t="s">
        <v>591</v>
      </c>
      <c r="I47" s="23"/>
      <c r="J47" s="23"/>
      <c r="K47" s="23"/>
      <c r="L47" s="25"/>
      <c r="M47" s="775"/>
      <c r="N47" s="14"/>
      <c r="O47" s="18"/>
      <c r="P47" s="18"/>
      <c r="Q47" s="14"/>
    </row>
    <row r="48" spans="1:17" s="2" customFormat="1" ht="46.5" customHeight="1" x14ac:dyDescent="0.25">
      <c r="A48" s="747"/>
      <c r="B48" s="776"/>
      <c r="C48" s="780"/>
      <c r="D48" s="782" t="s">
        <v>527</v>
      </c>
      <c r="E48" s="54"/>
      <c r="F48" s="62" t="s">
        <v>592</v>
      </c>
      <c r="G48" s="60"/>
      <c r="H48" s="69" t="s">
        <v>593</v>
      </c>
      <c r="I48" s="23"/>
      <c r="J48" s="23"/>
      <c r="K48" s="23"/>
      <c r="L48" s="25"/>
      <c r="M48" s="775"/>
      <c r="N48" s="14"/>
      <c r="O48" s="18"/>
      <c r="P48" s="18"/>
      <c r="Q48" s="14"/>
    </row>
    <row r="49" spans="1:17" s="2" customFormat="1" ht="74.25" customHeight="1" x14ac:dyDescent="0.25">
      <c r="A49" s="747"/>
      <c r="B49" s="776"/>
      <c r="C49" s="780"/>
      <c r="D49" s="783"/>
      <c r="E49" s="54"/>
      <c r="F49" s="62" t="s">
        <v>594</v>
      </c>
      <c r="G49" s="60"/>
      <c r="H49" s="62" t="s">
        <v>595</v>
      </c>
      <c r="I49" s="23"/>
      <c r="J49" s="23"/>
      <c r="K49" s="23"/>
      <c r="L49" s="25"/>
      <c r="M49" s="775"/>
      <c r="N49" s="14"/>
      <c r="O49" s="18"/>
      <c r="P49" s="18"/>
      <c r="Q49" s="14"/>
    </row>
    <row r="50" spans="1:17" s="2" customFormat="1" ht="46.5" customHeight="1" x14ac:dyDescent="0.25">
      <c r="A50" s="747"/>
      <c r="B50" s="776"/>
      <c r="C50" s="780"/>
      <c r="D50" s="54" t="s">
        <v>527</v>
      </c>
      <c r="E50" s="54"/>
      <c r="F50" s="62" t="s">
        <v>596</v>
      </c>
      <c r="G50" s="60"/>
      <c r="H50" s="62" t="s">
        <v>597</v>
      </c>
      <c r="I50" s="23"/>
      <c r="J50" s="23"/>
      <c r="K50" s="23"/>
      <c r="L50" s="25"/>
      <c r="M50" s="775"/>
      <c r="N50" s="14"/>
      <c r="O50" s="18"/>
      <c r="P50" s="18"/>
      <c r="Q50" s="14"/>
    </row>
    <row r="51" spans="1:17" s="2" customFormat="1" ht="46.5" customHeight="1" x14ac:dyDescent="0.25">
      <c r="A51" s="747"/>
      <c r="B51" s="776"/>
      <c r="C51" s="780"/>
      <c r="D51" s="54" t="s">
        <v>527</v>
      </c>
      <c r="E51" s="54"/>
      <c r="F51" s="62" t="s">
        <v>598</v>
      </c>
      <c r="G51" s="60"/>
      <c r="H51" s="62" t="s">
        <v>599</v>
      </c>
      <c r="I51" s="23"/>
      <c r="J51" s="23"/>
      <c r="K51" s="23"/>
      <c r="L51" s="25"/>
      <c r="M51" s="775"/>
      <c r="N51" s="14"/>
      <c r="O51" s="18"/>
      <c r="P51" s="18"/>
      <c r="Q51" s="14"/>
    </row>
    <row r="52" spans="1:17" s="2" customFormat="1" ht="46.5" customHeight="1" x14ac:dyDescent="0.25">
      <c r="A52" s="747"/>
      <c r="B52" s="776"/>
      <c r="C52" s="780"/>
      <c r="D52" s="54" t="s">
        <v>600</v>
      </c>
      <c r="E52" s="54"/>
      <c r="F52" s="62" t="s">
        <v>601</v>
      </c>
      <c r="G52" s="60"/>
      <c r="H52" s="62" t="s">
        <v>602</v>
      </c>
      <c r="I52" s="23"/>
      <c r="J52" s="23"/>
      <c r="K52" s="23"/>
      <c r="L52" s="25"/>
      <c r="M52" s="775"/>
      <c r="N52" s="14"/>
      <c r="O52" s="18"/>
      <c r="P52" s="18"/>
      <c r="Q52" s="14"/>
    </row>
    <row r="53" spans="1:17" s="2" customFormat="1" ht="46.5" customHeight="1" x14ac:dyDescent="0.25">
      <c r="A53" s="747"/>
      <c r="B53" s="776"/>
      <c r="C53" s="780"/>
      <c r="D53" s="54" t="s">
        <v>527</v>
      </c>
      <c r="E53" s="54"/>
      <c r="F53" s="62" t="s">
        <v>603</v>
      </c>
      <c r="G53" s="60"/>
      <c r="H53" s="62" t="s">
        <v>604</v>
      </c>
      <c r="I53" s="23"/>
      <c r="J53" s="23"/>
      <c r="K53" s="23"/>
      <c r="L53" s="25"/>
      <c r="M53" s="775"/>
      <c r="N53" s="14"/>
      <c r="O53" s="18"/>
      <c r="P53" s="18"/>
      <c r="Q53" s="14"/>
    </row>
    <row r="54" spans="1:17" s="2" customFormat="1" ht="46.5" customHeight="1" x14ac:dyDescent="0.25">
      <c r="A54" s="747"/>
      <c r="B54" s="776"/>
      <c r="C54" s="780"/>
      <c r="D54" s="54" t="s">
        <v>537</v>
      </c>
      <c r="E54" s="54"/>
      <c r="F54" s="62" t="s">
        <v>605</v>
      </c>
      <c r="G54" s="60"/>
      <c r="H54" s="62" t="s">
        <v>606</v>
      </c>
      <c r="I54" s="23"/>
      <c r="J54" s="23"/>
      <c r="K54" s="23"/>
      <c r="L54" s="25"/>
      <c r="M54" s="775"/>
      <c r="N54" s="14"/>
      <c r="O54" s="18"/>
      <c r="P54" s="18"/>
      <c r="Q54" s="14"/>
    </row>
    <row r="55" spans="1:17" s="2" customFormat="1" ht="46.5" customHeight="1" x14ac:dyDescent="0.25">
      <c r="A55" s="747"/>
      <c r="B55" s="776"/>
      <c r="C55" s="780"/>
      <c r="D55" s="54" t="s">
        <v>527</v>
      </c>
      <c r="E55" s="54"/>
      <c r="F55" s="62" t="s">
        <v>607</v>
      </c>
      <c r="G55" s="60"/>
      <c r="H55" s="62" t="s">
        <v>608</v>
      </c>
      <c r="I55" s="23"/>
      <c r="J55" s="23"/>
      <c r="K55" s="23"/>
      <c r="L55" s="25"/>
      <c r="M55" s="775"/>
      <c r="N55" s="14"/>
      <c r="O55" s="18"/>
      <c r="P55" s="18"/>
      <c r="Q55" s="14"/>
    </row>
    <row r="56" spans="1:17" s="2" customFormat="1" ht="46.5" customHeight="1" x14ac:dyDescent="0.25">
      <c r="A56" s="747"/>
      <c r="B56" s="776"/>
      <c r="C56" s="780"/>
      <c r="D56" s="54" t="s">
        <v>537</v>
      </c>
      <c r="E56" s="54"/>
      <c r="F56" s="62" t="s">
        <v>609</v>
      </c>
      <c r="G56" s="60"/>
      <c r="H56" s="62" t="s">
        <v>610</v>
      </c>
      <c r="I56" s="23"/>
      <c r="J56" s="23"/>
      <c r="K56" s="23"/>
      <c r="L56" s="25"/>
      <c r="M56" s="775"/>
      <c r="N56" s="14"/>
      <c r="O56" s="18"/>
      <c r="P56" s="18"/>
      <c r="Q56" s="14"/>
    </row>
    <row r="57" spans="1:17" s="2" customFormat="1" ht="62.25" customHeight="1" x14ac:dyDescent="0.25">
      <c r="A57" s="768"/>
      <c r="B57" s="770"/>
      <c r="C57" s="781"/>
      <c r="D57" s="54" t="s">
        <v>527</v>
      </c>
      <c r="E57" s="54"/>
      <c r="F57" s="62" t="s">
        <v>611</v>
      </c>
      <c r="G57" s="60"/>
      <c r="H57" s="62" t="s">
        <v>612</v>
      </c>
      <c r="I57" s="23"/>
      <c r="J57" s="23"/>
      <c r="K57" s="23"/>
      <c r="L57" s="25"/>
      <c r="M57" s="774"/>
      <c r="N57" s="14">
        <v>2</v>
      </c>
      <c r="O57" s="18">
        <f>IF(N57=1,0)+IF(N57=2,0.333)+IF(N57=3,0.666)+IF(N57=4,100%)</f>
        <v>0.33300000000000002</v>
      </c>
      <c r="P57" s="18">
        <f>O57*Q57/100</f>
        <v>0.33300000000000002</v>
      </c>
      <c r="Q57" s="14">
        <v>100</v>
      </c>
    </row>
    <row r="58" spans="1:17" s="2" customFormat="1" ht="24.95" customHeight="1" x14ac:dyDescent="0.25">
      <c r="A58" s="6" t="s">
        <v>453</v>
      </c>
      <c r="B58" s="9"/>
      <c r="C58" s="10"/>
      <c r="D58" s="56"/>
      <c r="E58" s="56"/>
      <c r="F58" s="56"/>
      <c r="G58" s="56"/>
      <c r="H58" s="56"/>
      <c r="I58" s="7"/>
      <c r="J58" s="7"/>
      <c r="K58" s="7"/>
      <c r="L58" s="8"/>
      <c r="M58" s="31" t="s">
        <v>520</v>
      </c>
      <c r="N58" s="20" t="s">
        <v>521</v>
      </c>
      <c r="O58" s="19" t="s">
        <v>522</v>
      </c>
      <c r="P58" s="19">
        <f>AVERAGE(P59:P89)</f>
        <v>0.33300000000000002</v>
      </c>
      <c r="Q58" s="20" t="s">
        <v>523</v>
      </c>
    </row>
    <row r="59" spans="1:17" s="3" customFormat="1" ht="51.75" customHeight="1" x14ac:dyDescent="0.25">
      <c r="A59" s="746" t="s">
        <v>613</v>
      </c>
      <c r="B59" s="748">
        <v>12</v>
      </c>
      <c r="C59" s="794" t="s">
        <v>614</v>
      </c>
      <c r="D59" s="62" t="s">
        <v>615</v>
      </c>
      <c r="E59" s="478"/>
      <c r="F59" s="63" t="s">
        <v>616</v>
      </c>
      <c r="G59" s="62"/>
      <c r="H59" s="62"/>
      <c r="I59" s="789"/>
      <c r="J59" s="789"/>
      <c r="K59" s="476"/>
      <c r="L59" s="476"/>
      <c r="M59" s="786"/>
      <c r="N59" s="16"/>
      <c r="O59" s="37"/>
      <c r="P59" s="37"/>
      <c r="Q59" s="14"/>
    </row>
    <row r="60" spans="1:17" s="3" customFormat="1" ht="39.950000000000003" customHeight="1" x14ac:dyDescent="0.25">
      <c r="A60" s="747"/>
      <c r="B60" s="793"/>
      <c r="C60" s="795"/>
      <c r="D60" s="62" t="s">
        <v>617</v>
      </c>
      <c r="E60" s="62"/>
      <c r="F60" s="62" t="s">
        <v>618</v>
      </c>
      <c r="G60" s="62"/>
      <c r="H60" s="62" t="s">
        <v>619</v>
      </c>
      <c r="I60" s="796"/>
      <c r="J60" s="796"/>
      <c r="K60" s="481"/>
      <c r="L60" s="481"/>
      <c r="M60" s="787"/>
      <c r="N60" s="16"/>
      <c r="O60" s="37"/>
      <c r="P60" s="37"/>
      <c r="Q60" s="14"/>
    </row>
    <row r="61" spans="1:17" s="3" customFormat="1" ht="36" customHeight="1" x14ac:dyDescent="0.25">
      <c r="A61" s="747"/>
      <c r="B61" s="793"/>
      <c r="C61" s="795"/>
      <c r="D61" s="62" t="s">
        <v>617</v>
      </c>
      <c r="E61" s="62"/>
      <c r="F61" s="62" t="s">
        <v>620</v>
      </c>
      <c r="G61" s="62"/>
      <c r="H61" s="62" t="s">
        <v>621</v>
      </c>
      <c r="I61" s="22"/>
      <c r="J61" s="23"/>
      <c r="K61" s="23"/>
      <c r="L61" s="25"/>
      <c r="M61" s="788"/>
      <c r="N61" s="14">
        <v>2</v>
      </c>
      <c r="O61" s="18">
        <f>IF(N61=1,0)+IF(N61=2,0.333)+IF(N61=3,0.666)+IF(N61=4,100%)</f>
        <v>0.33300000000000002</v>
      </c>
      <c r="P61" s="18">
        <f>O61*Q61/100</f>
        <v>0.33300000000000002</v>
      </c>
      <c r="Q61" s="14">
        <v>100</v>
      </c>
    </row>
    <row r="62" spans="1:17" s="3" customFormat="1" ht="30" customHeight="1" x14ac:dyDescent="0.25">
      <c r="A62" s="747"/>
      <c r="B62" s="793"/>
      <c r="C62" s="795"/>
      <c r="D62" s="62" t="s">
        <v>617</v>
      </c>
      <c r="E62" s="55"/>
      <c r="F62" s="62" t="s">
        <v>622</v>
      </c>
      <c r="G62" s="62"/>
      <c r="H62" s="62" t="s">
        <v>623</v>
      </c>
      <c r="I62" s="789"/>
      <c r="J62" s="791"/>
      <c r="K62" s="476"/>
      <c r="L62" s="476"/>
      <c r="M62" s="786"/>
      <c r="N62" s="14"/>
      <c r="O62" s="18"/>
      <c r="P62" s="18"/>
      <c r="Q62" s="14"/>
    </row>
    <row r="63" spans="1:17" s="3" customFormat="1" ht="39.75" customHeight="1" x14ac:dyDescent="0.25">
      <c r="A63" s="747"/>
      <c r="B63" s="793"/>
      <c r="C63" s="795"/>
      <c r="D63" s="62" t="s">
        <v>617</v>
      </c>
      <c r="E63" s="55"/>
      <c r="F63" s="55" t="s">
        <v>624</v>
      </c>
      <c r="G63" s="55"/>
      <c r="H63" s="55" t="s">
        <v>625</v>
      </c>
      <c r="I63" s="790"/>
      <c r="J63" s="792"/>
      <c r="K63" s="477"/>
      <c r="L63" s="477"/>
      <c r="M63" s="787"/>
      <c r="N63" s="16"/>
      <c r="O63" s="37"/>
      <c r="P63" s="37"/>
      <c r="Q63" s="14"/>
    </row>
    <row r="64" spans="1:17" s="3" customFormat="1" ht="36" customHeight="1" x14ac:dyDescent="0.25">
      <c r="A64" s="66"/>
      <c r="B64" s="64"/>
      <c r="C64" s="51"/>
      <c r="D64" s="55"/>
      <c r="E64" s="55"/>
      <c r="F64" s="55"/>
      <c r="G64" s="55"/>
      <c r="H64" s="55"/>
      <c r="I64" s="22"/>
      <c r="J64" s="23"/>
      <c r="K64" s="23"/>
      <c r="L64" s="25"/>
      <c r="M64" s="788"/>
      <c r="N64" s="14">
        <v>2</v>
      </c>
      <c r="O64" s="18">
        <f>IF(N64=1,0)+IF(N64=2,0.333)+IF(N64=3,0.666)+IF(N64=4,100%)</f>
        <v>0.33300000000000002</v>
      </c>
      <c r="P64" s="18">
        <f>O64*Q64/100</f>
        <v>0.33300000000000002</v>
      </c>
      <c r="Q64" s="14">
        <v>100</v>
      </c>
    </row>
  </sheetData>
  <mergeCells count="56">
    <mergeCell ref="M59:M61"/>
    <mergeCell ref="I62:I63"/>
    <mergeCell ref="J62:J63"/>
    <mergeCell ref="M62:M64"/>
    <mergeCell ref="A59:A63"/>
    <mergeCell ref="B59:B63"/>
    <mergeCell ref="C59:C63"/>
    <mergeCell ref="I59:I60"/>
    <mergeCell ref="J59:J60"/>
    <mergeCell ref="A39:A43"/>
    <mergeCell ref="B39:B43"/>
    <mergeCell ref="C39:C43"/>
    <mergeCell ref="M39:M43"/>
    <mergeCell ref="A44:A45"/>
    <mergeCell ref="B44:B45"/>
    <mergeCell ref="C44:C45"/>
    <mergeCell ref="M44:M57"/>
    <mergeCell ref="A46:A57"/>
    <mergeCell ref="B46:B57"/>
    <mergeCell ref="C46:C57"/>
    <mergeCell ref="D46:D47"/>
    <mergeCell ref="F46:F47"/>
    <mergeCell ref="D48:D49"/>
    <mergeCell ref="A24:A32"/>
    <mergeCell ref="B24:B32"/>
    <mergeCell ref="C24:C32"/>
    <mergeCell ref="M24:M32"/>
    <mergeCell ref="A33:A38"/>
    <mergeCell ref="B33:B38"/>
    <mergeCell ref="C33:C38"/>
    <mergeCell ref="F33:F34"/>
    <mergeCell ref="M33:M38"/>
    <mergeCell ref="A17:A18"/>
    <mergeCell ref="B17:B18"/>
    <mergeCell ref="C17:C18"/>
    <mergeCell ref="M17:M18"/>
    <mergeCell ref="A20:A23"/>
    <mergeCell ref="B20:B23"/>
    <mergeCell ref="C20:C23"/>
    <mergeCell ref="M20:M23"/>
    <mergeCell ref="A15:A16"/>
    <mergeCell ref="B15:B16"/>
    <mergeCell ref="C15:C16"/>
    <mergeCell ref="M15:M16"/>
    <mergeCell ref="A2:L4"/>
    <mergeCell ref="B5:C5"/>
    <mergeCell ref="B6:C6"/>
    <mergeCell ref="I6:I7"/>
    <mergeCell ref="J6:J7"/>
    <mergeCell ref="K6:K7"/>
    <mergeCell ref="L6:L7"/>
    <mergeCell ref="A9:A10"/>
    <mergeCell ref="B9:B10"/>
    <mergeCell ref="C9:C10"/>
    <mergeCell ref="M9:M10"/>
    <mergeCell ref="M11:M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402E6-D885-4C9A-91C4-DAA9325365C9}">
  <sheetPr codeName="Sheet9"/>
  <dimension ref="A1:B13"/>
  <sheetViews>
    <sheetView workbookViewId="0">
      <selection activeCell="B16" sqref="B16"/>
    </sheetView>
  </sheetViews>
  <sheetFormatPr defaultRowHeight="15" x14ac:dyDescent="0.25"/>
  <sheetData>
    <row r="1" spans="1:2" x14ac:dyDescent="0.25">
      <c r="A1" t="s">
        <v>626</v>
      </c>
    </row>
    <row r="2" spans="1:2" x14ac:dyDescent="0.25">
      <c r="A2" t="s">
        <v>627</v>
      </c>
    </row>
    <row r="3" spans="1:2" x14ac:dyDescent="0.25">
      <c r="A3" t="s">
        <v>628</v>
      </c>
    </row>
    <row r="4" spans="1:2" x14ac:dyDescent="0.25">
      <c r="A4" t="s">
        <v>629</v>
      </c>
    </row>
    <row r="5" spans="1:2" x14ac:dyDescent="0.25">
      <c r="A5" t="s">
        <v>630</v>
      </c>
    </row>
    <row r="6" spans="1:2" x14ac:dyDescent="0.25">
      <c r="A6" t="s">
        <v>631</v>
      </c>
    </row>
    <row r="7" spans="1:2" x14ac:dyDescent="0.25">
      <c r="A7" t="s">
        <v>632</v>
      </c>
    </row>
    <row r="8" spans="1:2" x14ac:dyDescent="0.25">
      <c r="A8" t="s">
        <v>633</v>
      </c>
    </row>
    <row r="10" spans="1:2" x14ac:dyDescent="0.25">
      <c r="A10" s="11" t="s">
        <v>634</v>
      </c>
      <c r="B10" t="s">
        <v>635</v>
      </c>
    </row>
    <row r="11" spans="1:2" x14ac:dyDescent="0.25">
      <c r="A11" s="12" t="s">
        <v>636</v>
      </c>
      <c r="B11" t="s">
        <v>637</v>
      </c>
    </row>
    <row r="12" spans="1:2" x14ac:dyDescent="0.25">
      <c r="A12" t="s">
        <v>638</v>
      </c>
      <c r="B12" t="s">
        <v>639</v>
      </c>
    </row>
    <row r="13" spans="1:2" x14ac:dyDescent="0.25">
      <c r="A13" s="13" t="s">
        <v>640</v>
      </c>
      <c r="B13" t="s">
        <v>641</v>
      </c>
    </row>
  </sheetData>
  <sheetProtection algorithmName="SHA-512" hashValue="ZIzplLsM/RyLemyEZ85P467zRiIsrs4mbg+dNmgBOK0hMHMerVrK17+cO8InyVR7sA3il7ygIz/JiVqxVbUfCw==" saltValue="u+T6242mih3RHvA3TjwP/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77E29-DD7C-465F-8C69-F302499E275C}">
  <sheetPr codeName="Sheet1"/>
  <dimension ref="A1:J137"/>
  <sheetViews>
    <sheetView zoomScale="80" zoomScaleNormal="80" workbookViewId="0">
      <pane xSplit="1" ySplit="1" topLeftCell="B2" activePane="bottomRight" state="frozen"/>
      <selection pane="topRight" activeCell="C1" sqref="C1"/>
      <selection pane="bottomLeft" activeCell="A8" sqref="A8"/>
      <selection pane="bottomRight" activeCell="F19" sqref="F19"/>
    </sheetView>
  </sheetViews>
  <sheetFormatPr defaultColWidth="9.140625" defaultRowHeight="12.75" x14ac:dyDescent="0.2"/>
  <cols>
    <col min="1" max="1" width="9.85546875" style="94" customWidth="1"/>
    <col min="2" max="3" width="18.42578125" style="102" customWidth="1"/>
    <col min="4" max="4" width="23.140625" style="102" customWidth="1"/>
    <col min="5" max="5" width="15.42578125" style="102" customWidth="1"/>
    <col min="6" max="6" width="58.85546875" style="94" customWidth="1"/>
    <col min="7" max="7" width="11.5703125" style="94" customWidth="1"/>
    <col min="8" max="8" width="15.85546875" style="94" customWidth="1"/>
    <col min="9" max="9" width="91.28515625" style="94" customWidth="1"/>
    <col min="10" max="10" width="27" style="94" customWidth="1"/>
    <col min="11" max="16384" width="9.140625" style="94"/>
  </cols>
  <sheetData>
    <row r="1" spans="1:10" ht="47.25" x14ac:dyDescent="0.2">
      <c r="A1" s="95" t="s">
        <v>5</v>
      </c>
      <c r="B1" s="101" t="s">
        <v>307</v>
      </c>
      <c r="C1" s="99" t="s">
        <v>642</v>
      </c>
      <c r="D1" s="99" t="s">
        <v>643</v>
      </c>
      <c r="E1" s="101" t="s">
        <v>9</v>
      </c>
      <c r="F1" s="96" t="s">
        <v>10</v>
      </c>
      <c r="G1" s="95" t="s">
        <v>11</v>
      </c>
      <c r="H1" s="95" t="s">
        <v>12</v>
      </c>
      <c r="I1" s="96" t="s">
        <v>13</v>
      </c>
      <c r="J1" s="82" t="s">
        <v>14</v>
      </c>
    </row>
    <row r="2" spans="1:10" s="76" customFormat="1" ht="73.5" customHeight="1" x14ac:dyDescent="0.25">
      <c r="A2" s="177"/>
      <c r="B2" s="178" t="s">
        <v>15</v>
      </c>
      <c r="C2" s="178"/>
      <c r="D2" s="178"/>
      <c r="E2" s="179"/>
      <c r="F2" s="177"/>
      <c r="G2" s="177"/>
      <c r="H2" s="177"/>
      <c r="I2" s="177"/>
      <c r="J2" s="80"/>
    </row>
    <row r="3" spans="1:10" s="76" customFormat="1" ht="24" customHeight="1" x14ac:dyDescent="0.25">
      <c r="A3" s="743">
        <v>1</v>
      </c>
      <c r="B3" s="797" t="s">
        <v>525</v>
      </c>
      <c r="C3" s="489" t="s">
        <v>16</v>
      </c>
      <c r="D3" s="489" t="s">
        <v>644</v>
      </c>
      <c r="E3" s="799" t="s">
        <v>645</v>
      </c>
      <c r="F3" s="797" t="s">
        <v>646</v>
      </c>
      <c r="G3" s="488"/>
      <c r="H3" s="180" t="s">
        <v>20</v>
      </c>
      <c r="I3" s="489">
        <v>1</v>
      </c>
      <c r="J3" s="489"/>
    </row>
    <row r="4" spans="1:10" s="76" customFormat="1" ht="25.5" customHeight="1" x14ac:dyDescent="0.25">
      <c r="A4" s="743"/>
      <c r="B4" s="797"/>
      <c r="C4" s="489" t="s">
        <v>16</v>
      </c>
      <c r="D4" s="489" t="s">
        <v>644</v>
      </c>
      <c r="E4" s="799"/>
      <c r="F4" s="797"/>
      <c r="G4" s="488"/>
      <c r="H4" s="180" t="s">
        <v>20</v>
      </c>
      <c r="I4" s="489">
        <v>2</v>
      </c>
      <c r="J4" s="489"/>
    </row>
    <row r="5" spans="1:10" s="76" customFormat="1" ht="22.5" customHeight="1" x14ac:dyDescent="0.25">
      <c r="A5" s="743"/>
      <c r="B5" s="797"/>
      <c r="C5" s="489" t="s">
        <v>16</v>
      </c>
      <c r="D5" s="489" t="s">
        <v>644</v>
      </c>
      <c r="E5" s="799"/>
      <c r="F5" s="797"/>
      <c r="G5" s="488"/>
      <c r="H5" s="180" t="s">
        <v>20</v>
      </c>
      <c r="I5" s="489">
        <v>3</v>
      </c>
      <c r="J5" s="489"/>
    </row>
    <row r="6" spans="1:10" s="76" customFormat="1" ht="22.5" customHeight="1" x14ac:dyDescent="0.25">
      <c r="A6" s="743"/>
      <c r="B6" s="797"/>
      <c r="C6" s="489" t="s">
        <v>16</v>
      </c>
      <c r="D6" s="489" t="s">
        <v>644</v>
      </c>
      <c r="E6" s="799"/>
      <c r="F6" s="797"/>
      <c r="G6" s="488"/>
      <c r="H6" s="180" t="s">
        <v>20</v>
      </c>
      <c r="I6" s="489">
        <v>4</v>
      </c>
      <c r="J6" s="489"/>
    </row>
    <row r="7" spans="1:10" s="76" customFormat="1" ht="21" customHeight="1" x14ac:dyDescent="0.25">
      <c r="A7" s="743"/>
      <c r="B7" s="797"/>
      <c r="C7" s="489" t="s">
        <v>16</v>
      </c>
      <c r="D7" s="489" t="s">
        <v>644</v>
      </c>
      <c r="E7" s="799"/>
      <c r="F7" s="797"/>
      <c r="G7" s="488"/>
      <c r="H7" s="180" t="s">
        <v>20</v>
      </c>
      <c r="I7" s="489">
        <v>5</v>
      </c>
      <c r="J7" s="489"/>
    </row>
    <row r="8" spans="1:10" s="76" customFormat="1" ht="21" customHeight="1" x14ac:dyDescent="0.25">
      <c r="A8" s="743"/>
      <c r="B8" s="797"/>
      <c r="C8" s="489" t="s">
        <v>16</v>
      </c>
      <c r="D8" s="489" t="s">
        <v>644</v>
      </c>
      <c r="E8" s="799"/>
      <c r="F8" s="797"/>
      <c r="G8" s="488"/>
      <c r="H8" s="180" t="s">
        <v>20</v>
      </c>
      <c r="I8" s="489">
        <v>6</v>
      </c>
      <c r="J8" s="489"/>
    </row>
    <row r="9" spans="1:10" s="76" customFormat="1" ht="21.75" customHeight="1" x14ac:dyDescent="0.25">
      <c r="A9" s="743"/>
      <c r="B9" s="797"/>
      <c r="C9" s="489" t="s">
        <v>16</v>
      </c>
      <c r="D9" s="489" t="s">
        <v>644</v>
      </c>
      <c r="E9" s="799"/>
      <c r="F9" s="797"/>
      <c r="G9" s="488"/>
      <c r="H9" s="180" t="s">
        <v>20</v>
      </c>
      <c r="I9" s="489">
        <v>7</v>
      </c>
      <c r="J9" s="489"/>
    </row>
    <row r="10" spans="1:10" s="73" customFormat="1" ht="51.75" customHeight="1" x14ac:dyDescent="0.25">
      <c r="A10" s="743">
        <v>1</v>
      </c>
      <c r="B10" s="681" t="s">
        <v>311</v>
      </c>
      <c r="C10" s="489" t="s">
        <v>16</v>
      </c>
      <c r="D10" s="489" t="s">
        <v>644</v>
      </c>
      <c r="E10" s="489" t="s">
        <v>31</v>
      </c>
      <c r="F10" s="489" t="s">
        <v>647</v>
      </c>
      <c r="G10" s="489" t="s">
        <v>33</v>
      </c>
      <c r="H10" s="183" t="s">
        <v>20</v>
      </c>
      <c r="I10" s="181" t="s">
        <v>648</v>
      </c>
      <c r="J10" s="489"/>
    </row>
    <row r="11" spans="1:10" s="76" customFormat="1" ht="25.5" customHeight="1" x14ac:dyDescent="0.25">
      <c r="A11" s="743"/>
      <c r="B11" s="679"/>
      <c r="C11" s="489" t="s">
        <v>16</v>
      </c>
      <c r="D11" s="489" t="s">
        <v>644</v>
      </c>
      <c r="E11" s="489" t="s">
        <v>31</v>
      </c>
      <c r="F11" s="489" t="s">
        <v>647</v>
      </c>
      <c r="G11" s="489" t="s">
        <v>19</v>
      </c>
      <c r="H11" s="180" t="s">
        <v>20</v>
      </c>
      <c r="I11" s="181" t="s">
        <v>47</v>
      </c>
      <c r="J11" s="489"/>
    </row>
    <row r="12" spans="1:10" s="76" customFormat="1" ht="24.75" customHeight="1" x14ac:dyDescent="0.25">
      <c r="A12" s="743">
        <v>1</v>
      </c>
      <c r="B12" s="679"/>
      <c r="C12" s="489" t="s">
        <v>16</v>
      </c>
      <c r="D12" s="489" t="s">
        <v>644</v>
      </c>
      <c r="E12" s="489" t="s">
        <v>41</v>
      </c>
      <c r="F12" s="181" t="s">
        <v>42</v>
      </c>
      <c r="G12" s="489" t="s">
        <v>33</v>
      </c>
      <c r="H12" s="180" t="s">
        <v>20</v>
      </c>
      <c r="I12" s="181" t="s">
        <v>649</v>
      </c>
      <c r="J12" s="489"/>
    </row>
    <row r="13" spans="1:10" s="76" customFormat="1" ht="25.5" customHeight="1" x14ac:dyDescent="0.25">
      <c r="A13" s="743"/>
      <c r="B13" s="679"/>
      <c r="C13" s="489" t="s">
        <v>16</v>
      </c>
      <c r="D13" s="489" t="s">
        <v>644</v>
      </c>
      <c r="E13" s="489" t="s">
        <v>41</v>
      </c>
      <c r="F13" s="181" t="s">
        <v>650</v>
      </c>
      <c r="G13" s="489" t="s">
        <v>19</v>
      </c>
      <c r="H13" s="180" t="s">
        <v>20</v>
      </c>
      <c r="I13" s="181" t="s">
        <v>47</v>
      </c>
      <c r="J13" s="489"/>
    </row>
    <row r="14" spans="1:10" s="76" customFormat="1" ht="42" customHeight="1" x14ac:dyDescent="0.25">
      <c r="A14" s="743">
        <v>1</v>
      </c>
      <c r="B14" s="679"/>
      <c r="C14" s="489" t="s">
        <v>651</v>
      </c>
      <c r="D14" s="489" t="s">
        <v>20</v>
      </c>
      <c r="E14" s="489" t="s">
        <v>45</v>
      </c>
      <c r="F14" s="489" t="s">
        <v>46</v>
      </c>
      <c r="G14" s="489" t="s">
        <v>33</v>
      </c>
      <c r="H14" s="180" t="s">
        <v>20</v>
      </c>
      <c r="I14" s="489" t="s">
        <v>47</v>
      </c>
      <c r="J14" s="489"/>
    </row>
    <row r="15" spans="1:10" s="76" customFormat="1" ht="42" customHeight="1" x14ac:dyDescent="0.25">
      <c r="A15" s="743"/>
      <c r="B15" s="679"/>
      <c r="C15" s="489" t="s">
        <v>651</v>
      </c>
      <c r="D15" s="489" t="s">
        <v>20</v>
      </c>
      <c r="E15" s="489" t="s">
        <v>45</v>
      </c>
      <c r="F15" s="489" t="s">
        <v>46</v>
      </c>
      <c r="G15" s="489" t="s">
        <v>19</v>
      </c>
      <c r="H15" s="180" t="s">
        <v>20</v>
      </c>
      <c r="I15" s="489" t="s">
        <v>652</v>
      </c>
      <c r="J15" s="489"/>
    </row>
    <row r="16" spans="1:10" s="76" customFormat="1" ht="42" customHeight="1" x14ac:dyDescent="0.25">
      <c r="A16" s="743">
        <v>1</v>
      </c>
      <c r="B16" s="679"/>
      <c r="C16" s="489" t="s">
        <v>16</v>
      </c>
      <c r="D16" s="489" t="s">
        <v>644</v>
      </c>
      <c r="E16" s="489" t="s">
        <v>653</v>
      </c>
      <c r="F16" s="489" t="s">
        <v>654</v>
      </c>
      <c r="G16" s="489" t="s">
        <v>33</v>
      </c>
      <c r="H16" s="180" t="s">
        <v>23</v>
      </c>
      <c r="I16" s="489" t="s">
        <v>655</v>
      </c>
      <c r="J16" s="489"/>
    </row>
    <row r="17" spans="1:10" s="76" customFormat="1" ht="42" customHeight="1" x14ac:dyDescent="0.25">
      <c r="A17" s="743"/>
      <c r="B17" s="679"/>
      <c r="C17" s="489" t="s">
        <v>16</v>
      </c>
      <c r="D17" s="489" t="s">
        <v>644</v>
      </c>
      <c r="E17" s="489" t="s">
        <v>653</v>
      </c>
      <c r="F17" s="489" t="s">
        <v>654</v>
      </c>
      <c r="G17" s="489" t="s">
        <v>19</v>
      </c>
      <c r="H17" s="180" t="s">
        <v>23</v>
      </c>
      <c r="I17" s="489" t="s">
        <v>47</v>
      </c>
      <c r="J17" s="489"/>
    </row>
    <row r="18" spans="1:10" s="76" customFormat="1" ht="42" customHeight="1" x14ac:dyDescent="0.25">
      <c r="A18" s="743">
        <v>1</v>
      </c>
      <c r="B18" s="679"/>
      <c r="C18" s="489" t="s">
        <v>16</v>
      </c>
      <c r="D18" s="489" t="s">
        <v>644</v>
      </c>
      <c r="E18" s="489" t="s">
        <v>41</v>
      </c>
      <c r="F18" s="489" t="s">
        <v>49</v>
      </c>
      <c r="G18" s="489" t="s">
        <v>33</v>
      </c>
      <c r="H18" s="180" t="s">
        <v>23</v>
      </c>
      <c r="I18" s="489" t="s">
        <v>656</v>
      </c>
      <c r="J18" s="489"/>
    </row>
    <row r="19" spans="1:10" s="76" customFormat="1" ht="42" customHeight="1" x14ac:dyDescent="0.25">
      <c r="A19" s="743"/>
      <c r="B19" s="679"/>
      <c r="C19" s="489" t="s">
        <v>16</v>
      </c>
      <c r="D19" s="489" t="s">
        <v>644</v>
      </c>
      <c r="E19" s="489" t="s">
        <v>41</v>
      </c>
      <c r="F19" s="489" t="s">
        <v>49</v>
      </c>
      <c r="G19" s="489" t="s">
        <v>19</v>
      </c>
      <c r="H19" s="180" t="s">
        <v>23</v>
      </c>
      <c r="I19" s="489" t="s">
        <v>47</v>
      </c>
      <c r="J19" s="489"/>
    </row>
    <row r="20" spans="1:10" s="76" customFormat="1" ht="42" customHeight="1" x14ac:dyDescent="0.25">
      <c r="A20" s="743">
        <v>1</v>
      </c>
      <c r="B20" s="679"/>
      <c r="C20" s="489" t="s">
        <v>16</v>
      </c>
      <c r="D20" s="489" t="s">
        <v>644</v>
      </c>
      <c r="E20" s="489" t="s">
        <v>45</v>
      </c>
      <c r="F20" s="489" t="s">
        <v>53</v>
      </c>
      <c r="G20" s="489" t="s">
        <v>33</v>
      </c>
      <c r="H20" s="180" t="s">
        <v>54</v>
      </c>
      <c r="I20" s="489" t="s">
        <v>657</v>
      </c>
      <c r="J20" s="489"/>
    </row>
    <row r="21" spans="1:10" s="76" customFormat="1" ht="42" customHeight="1" x14ac:dyDescent="0.25">
      <c r="A21" s="743"/>
      <c r="B21" s="679"/>
      <c r="C21" s="489" t="s">
        <v>16</v>
      </c>
      <c r="D21" s="489" t="s">
        <v>644</v>
      </c>
      <c r="E21" s="489" t="s">
        <v>45</v>
      </c>
      <c r="F21" s="489" t="s">
        <v>53</v>
      </c>
      <c r="G21" s="489" t="s">
        <v>19</v>
      </c>
      <c r="H21" s="180" t="s">
        <v>23</v>
      </c>
      <c r="I21" s="489" t="s">
        <v>47</v>
      </c>
      <c r="J21" s="489"/>
    </row>
    <row r="22" spans="1:10" s="76" customFormat="1" ht="42" customHeight="1" x14ac:dyDescent="0.25">
      <c r="A22" s="672">
        <v>1</v>
      </c>
      <c r="B22" s="679"/>
      <c r="C22" s="489" t="s">
        <v>651</v>
      </c>
      <c r="D22" s="489" t="s">
        <v>20</v>
      </c>
      <c r="E22" s="489" t="s">
        <v>45</v>
      </c>
      <c r="F22" s="489" t="s">
        <v>658</v>
      </c>
      <c r="G22" s="489" t="s">
        <v>33</v>
      </c>
      <c r="H22" s="180" t="s">
        <v>23</v>
      </c>
      <c r="I22" s="489" t="s">
        <v>659</v>
      </c>
      <c r="J22" s="489"/>
    </row>
    <row r="23" spans="1:10" s="76" customFormat="1" ht="42" customHeight="1" x14ac:dyDescent="0.25">
      <c r="A23" s="673"/>
      <c r="B23" s="680"/>
      <c r="C23" s="489" t="s">
        <v>651</v>
      </c>
      <c r="D23" s="489" t="s">
        <v>20</v>
      </c>
      <c r="E23" s="489" t="s">
        <v>45</v>
      </c>
      <c r="F23" s="489" t="s">
        <v>658</v>
      </c>
      <c r="G23" s="489" t="s">
        <v>19</v>
      </c>
      <c r="H23" s="180" t="s">
        <v>23</v>
      </c>
      <c r="I23" s="489" t="s">
        <v>47</v>
      </c>
      <c r="J23" s="489"/>
    </row>
    <row r="24" spans="1:10" s="76" customFormat="1" ht="24.95" customHeight="1" x14ac:dyDescent="0.25">
      <c r="A24" s="177"/>
      <c r="B24" s="178" t="s">
        <v>73</v>
      </c>
      <c r="C24" s="178"/>
      <c r="D24" s="178"/>
      <c r="E24" s="178"/>
      <c r="F24" s="177"/>
      <c r="G24" s="177"/>
      <c r="H24" s="177"/>
      <c r="I24" s="177"/>
      <c r="J24" s="80"/>
    </row>
    <row r="25" spans="1:10" s="75" customFormat="1" ht="91.5" customHeight="1" x14ac:dyDescent="0.25">
      <c r="A25" s="743">
        <v>1</v>
      </c>
      <c r="B25" s="653" t="s">
        <v>531</v>
      </c>
      <c r="C25" s="468"/>
      <c r="D25" s="489" t="s">
        <v>644</v>
      </c>
      <c r="E25" s="195" t="s">
        <v>660</v>
      </c>
      <c r="F25" s="182" t="s">
        <v>661</v>
      </c>
      <c r="G25" s="489" t="s">
        <v>61</v>
      </c>
      <c r="H25" s="180" t="s">
        <v>20</v>
      </c>
      <c r="I25" s="86" t="s">
        <v>662</v>
      </c>
      <c r="J25" s="73"/>
    </row>
    <row r="26" spans="1:10" s="75" customFormat="1" ht="91.5" customHeight="1" x14ac:dyDescent="0.25">
      <c r="A26" s="743"/>
      <c r="B26" s="654"/>
      <c r="C26" s="469"/>
      <c r="D26" s="489" t="s">
        <v>644</v>
      </c>
      <c r="E26" s="195" t="s">
        <v>660</v>
      </c>
      <c r="F26" s="182" t="s">
        <v>663</v>
      </c>
      <c r="G26" s="489" t="s">
        <v>39</v>
      </c>
      <c r="H26" s="180" t="s">
        <v>20</v>
      </c>
      <c r="I26" s="86" t="s">
        <v>664</v>
      </c>
      <c r="J26" s="73"/>
    </row>
    <row r="27" spans="1:10" s="75" customFormat="1" ht="102.75" customHeight="1" x14ac:dyDescent="0.25">
      <c r="A27" s="672">
        <v>2</v>
      </c>
      <c r="B27" s="654"/>
      <c r="C27" s="469"/>
      <c r="D27" s="489" t="s">
        <v>644</v>
      </c>
      <c r="E27" s="195" t="s">
        <v>660</v>
      </c>
      <c r="F27" s="182" t="s">
        <v>665</v>
      </c>
      <c r="G27" s="489" t="s">
        <v>61</v>
      </c>
      <c r="H27" s="180" t="s">
        <v>20</v>
      </c>
      <c r="I27" s="86" t="s">
        <v>666</v>
      </c>
      <c r="J27" s="73"/>
    </row>
    <row r="28" spans="1:10" s="75" customFormat="1" ht="91.5" customHeight="1" x14ac:dyDescent="0.25">
      <c r="A28" s="673"/>
      <c r="B28" s="654"/>
      <c r="C28" s="469"/>
      <c r="D28" s="489" t="s">
        <v>644</v>
      </c>
      <c r="E28" s="195" t="s">
        <v>660</v>
      </c>
      <c r="F28" s="182" t="s">
        <v>665</v>
      </c>
      <c r="G28" s="489" t="s">
        <v>39</v>
      </c>
      <c r="H28" s="180" t="s">
        <v>20</v>
      </c>
      <c r="I28" s="86" t="s">
        <v>664</v>
      </c>
      <c r="J28" s="73"/>
    </row>
    <row r="29" spans="1:10" s="75" customFormat="1" ht="45" customHeight="1" x14ac:dyDescent="0.25">
      <c r="A29" s="743">
        <v>3</v>
      </c>
      <c r="B29" s="654"/>
      <c r="C29" s="469"/>
      <c r="D29" s="489" t="s">
        <v>644</v>
      </c>
      <c r="E29" s="195" t="s">
        <v>86</v>
      </c>
      <c r="F29" s="183" t="s">
        <v>667</v>
      </c>
      <c r="G29" s="489" t="s">
        <v>61</v>
      </c>
      <c r="H29" s="180" t="s">
        <v>20</v>
      </c>
      <c r="I29" s="86" t="s">
        <v>668</v>
      </c>
      <c r="J29" s="183"/>
    </row>
    <row r="30" spans="1:10" s="75" customFormat="1" ht="70.5" customHeight="1" x14ac:dyDescent="0.25">
      <c r="A30" s="743"/>
      <c r="B30" s="654"/>
      <c r="C30" s="469"/>
      <c r="D30" s="489" t="s">
        <v>644</v>
      </c>
      <c r="E30" s="195" t="s">
        <v>86</v>
      </c>
      <c r="F30" s="183" t="s">
        <v>667</v>
      </c>
      <c r="G30" s="489" t="s">
        <v>39</v>
      </c>
      <c r="H30" s="180" t="s">
        <v>20</v>
      </c>
      <c r="I30" s="184" t="s">
        <v>669</v>
      </c>
      <c r="J30" s="183"/>
    </row>
    <row r="31" spans="1:10" s="75" customFormat="1" ht="54" customHeight="1" x14ac:dyDescent="0.25">
      <c r="A31" s="672">
        <v>4</v>
      </c>
      <c r="B31" s="654"/>
      <c r="C31" s="469"/>
      <c r="D31" s="489" t="s">
        <v>644</v>
      </c>
      <c r="E31" s="195" t="s">
        <v>670</v>
      </c>
      <c r="F31" s="183" t="s">
        <v>671</v>
      </c>
      <c r="G31" s="489" t="s">
        <v>61</v>
      </c>
      <c r="H31" s="180" t="s">
        <v>20</v>
      </c>
      <c r="I31" s="184" t="s">
        <v>672</v>
      </c>
      <c r="J31" s="183"/>
    </row>
    <row r="32" spans="1:10" s="75" customFormat="1" ht="54" customHeight="1" x14ac:dyDescent="0.25">
      <c r="A32" s="673"/>
      <c r="B32" s="654"/>
      <c r="C32" s="469"/>
      <c r="D32" s="489" t="s">
        <v>644</v>
      </c>
      <c r="E32" s="195" t="s">
        <v>670</v>
      </c>
      <c r="F32" s="183" t="s">
        <v>671</v>
      </c>
      <c r="G32" s="489" t="s">
        <v>95</v>
      </c>
      <c r="H32" s="180" t="s">
        <v>20</v>
      </c>
      <c r="I32" s="184" t="s">
        <v>673</v>
      </c>
      <c r="J32" s="183"/>
    </row>
    <row r="33" spans="1:10" s="75" customFormat="1" ht="42.75" customHeight="1" x14ac:dyDescent="0.25">
      <c r="A33" s="672">
        <v>5</v>
      </c>
      <c r="B33" s="654"/>
      <c r="C33" s="469"/>
      <c r="D33" s="489" t="s">
        <v>644</v>
      </c>
      <c r="E33" s="195" t="s">
        <v>89</v>
      </c>
      <c r="F33" s="183" t="s">
        <v>674</v>
      </c>
      <c r="G33" s="489" t="s">
        <v>61</v>
      </c>
      <c r="H33" s="180" t="s">
        <v>20</v>
      </c>
      <c r="I33" s="86" t="s">
        <v>664</v>
      </c>
      <c r="J33" s="183"/>
    </row>
    <row r="34" spans="1:10" s="75" customFormat="1" ht="81.75" customHeight="1" x14ac:dyDescent="0.25">
      <c r="A34" s="673"/>
      <c r="B34" s="655"/>
      <c r="C34" s="470"/>
      <c r="D34" s="489" t="s">
        <v>644</v>
      </c>
      <c r="E34" s="195" t="s">
        <v>89</v>
      </c>
      <c r="F34" s="183" t="s">
        <v>674</v>
      </c>
      <c r="G34" s="489" t="s">
        <v>95</v>
      </c>
      <c r="H34" s="180" t="s">
        <v>20</v>
      </c>
      <c r="I34" s="86" t="s">
        <v>675</v>
      </c>
      <c r="J34" s="183"/>
    </row>
    <row r="35" spans="1:10" s="76" customFormat="1" ht="60" customHeight="1" x14ac:dyDescent="0.25">
      <c r="A35" s="801">
        <v>1</v>
      </c>
      <c r="B35" s="485" t="s">
        <v>676</v>
      </c>
      <c r="C35" s="485"/>
      <c r="D35" s="76" t="s">
        <v>20</v>
      </c>
      <c r="E35" s="76" t="s">
        <v>98</v>
      </c>
      <c r="F35" s="76" t="s">
        <v>99</v>
      </c>
      <c r="G35" s="76" t="s">
        <v>61</v>
      </c>
      <c r="H35" s="76" t="s">
        <v>23</v>
      </c>
      <c r="I35" s="185" t="s">
        <v>100</v>
      </c>
    </row>
    <row r="36" spans="1:10" s="76" customFormat="1" ht="60" customHeight="1" x14ac:dyDescent="0.25">
      <c r="A36" s="801"/>
      <c r="B36" s="485" t="s">
        <v>676</v>
      </c>
      <c r="C36" s="485"/>
      <c r="D36" s="76" t="s">
        <v>23</v>
      </c>
      <c r="E36" s="76" t="s">
        <v>98</v>
      </c>
      <c r="F36" s="76" t="s">
        <v>99</v>
      </c>
      <c r="G36" s="76" t="s">
        <v>39</v>
      </c>
      <c r="H36" s="76" t="s">
        <v>23</v>
      </c>
      <c r="I36" s="185" t="s">
        <v>101</v>
      </c>
    </row>
    <row r="37" spans="1:10" s="76" customFormat="1" ht="60" customHeight="1" x14ac:dyDescent="0.25">
      <c r="A37" s="653">
        <v>1</v>
      </c>
      <c r="B37" s="76" t="s">
        <v>677</v>
      </c>
      <c r="D37" s="76" t="s">
        <v>23</v>
      </c>
      <c r="E37" s="485" t="s">
        <v>102</v>
      </c>
      <c r="F37" s="76" t="s">
        <v>103</v>
      </c>
      <c r="G37" s="76" t="s">
        <v>61</v>
      </c>
      <c r="H37" s="76" t="s">
        <v>23</v>
      </c>
      <c r="I37" s="185" t="s">
        <v>104</v>
      </c>
    </row>
    <row r="38" spans="1:10" s="76" customFormat="1" ht="60" customHeight="1" x14ac:dyDescent="0.25">
      <c r="A38" s="655"/>
      <c r="B38" s="76" t="s">
        <v>677</v>
      </c>
      <c r="D38" s="76" t="s">
        <v>23</v>
      </c>
      <c r="E38" s="485" t="s">
        <v>102</v>
      </c>
      <c r="F38" s="76" t="s">
        <v>103</v>
      </c>
      <c r="G38" s="76" t="s">
        <v>39</v>
      </c>
      <c r="H38" s="76" t="s">
        <v>23</v>
      </c>
      <c r="I38" s="185" t="s">
        <v>327</v>
      </c>
    </row>
    <row r="39" spans="1:10" s="76" customFormat="1" ht="60" customHeight="1" x14ac:dyDescent="0.25">
      <c r="A39" s="653">
        <v>2</v>
      </c>
      <c r="B39" s="76" t="s">
        <v>677</v>
      </c>
      <c r="D39" s="76" t="s">
        <v>23</v>
      </c>
      <c r="E39" s="485" t="s">
        <v>102</v>
      </c>
      <c r="F39" s="76" t="s">
        <v>105</v>
      </c>
      <c r="G39" s="76" t="s">
        <v>61</v>
      </c>
      <c r="H39" s="76" t="s">
        <v>23</v>
      </c>
      <c r="I39" s="185" t="s">
        <v>106</v>
      </c>
    </row>
    <row r="40" spans="1:10" s="76" customFormat="1" ht="60" customHeight="1" x14ac:dyDescent="0.25">
      <c r="A40" s="655"/>
      <c r="B40" s="76" t="s">
        <v>677</v>
      </c>
      <c r="D40" s="76" t="s">
        <v>23</v>
      </c>
      <c r="E40" s="485" t="s">
        <v>102</v>
      </c>
      <c r="F40" s="76" t="s">
        <v>105</v>
      </c>
      <c r="G40" s="76" t="s">
        <v>39</v>
      </c>
      <c r="H40" s="76" t="s">
        <v>23</v>
      </c>
      <c r="I40" s="185" t="s">
        <v>327</v>
      </c>
    </row>
    <row r="41" spans="1:10" s="76" customFormat="1" ht="67.5" customHeight="1" x14ac:dyDescent="0.25">
      <c r="A41" s="653">
        <v>3</v>
      </c>
      <c r="B41" s="76" t="s">
        <v>677</v>
      </c>
      <c r="D41" s="76" t="s">
        <v>23</v>
      </c>
      <c r="E41" s="485" t="s">
        <v>107</v>
      </c>
      <c r="F41" s="76" t="s">
        <v>108</v>
      </c>
      <c r="G41" s="76" t="s">
        <v>61</v>
      </c>
      <c r="H41" s="76" t="s">
        <v>23</v>
      </c>
      <c r="I41" s="185" t="s">
        <v>109</v>
      </c>
    </row>
    <row r="42" spans="1:10" s="76" customFormat="1" ht="60" customHeight="1" x14ac:dyDescent="0.25">
      <c r="A42" s="655"/>
      <c r="B42" s="76" t="s">
        <v>677</v>
      </c>
      <c r="D42" s="76" t="s">
        <v>23</v>
      </c>
      <c r="E42" s="485" t="s">
        <v>107</v>
      </c>
      <c r="F42" s="76" t="s">
        <v>108</v>
      </c>
      <c r="G42" s="76" t="s">
        <v>39</v>
      </c>
      <c r="H42" s="76" t="s">
        <v>23</v>
      </c>
      <c r="I42" s="185" t="s">
        <v>111</v>
      </c>
    </row>
    <row r="43" spans="1:10" s="76" customFormat="1" ht="60" customHeight="1" x14ac:dyDescent="0.25">
      <c r="A43" s="653">
        <v>1</v>
      </c>
      <c r="B43" s="76" t="s">
        <v>678</v>
      </c>
      <c r="D43" s="76" t="s">
        <v>23</v>
      </c>
      <c r="E43" s="485" t="s">
        <v>679</v>
      </c>
      <c r="F43" s="76" t="s">
        <v>680</v>
      </c>
      <c r="G43" s="76" t="s">
        <v>61</v>
      </c>
      <c r="H43" s="76" t="s">
        <v>23</v>
      </c>
      <c r="I43" s="185" t="s">
        <v>681</v>
      </c>
    </row>
    <row r="44" spans="1:10" s="76" customFormat="1" ht="60" customHeight="1" x14ac:dyDescent="0.25">
      <c r="A44" s="655"/>
      <c r="B44" s="76" t="s">
        <v>678</v>
      </c>
      <c r="D44" s="76" t="s">
        <v>23</v>
      </c>
      <c r="E44" s="485" t="s">
        <v>679</v>
      </c>
      <c r="F44" s="76" t="s">
        <v>680</v>
      </c>
      <c r="G44" s="76" t="s">
        <v>39</v>
      </c>
      <c r="H44" s="76" t="s">
        <v>23</v>
      </c>
      <c r="I44" s="185" t="s">
        <v>682</v>
      </c>
    </row>
    <row r="45" spans="1:10" s="76" customFormat="1" ht="24.95" customHeight="1" x14ac:dyDescent="0.25">
      <c r="A45" s="177"/>
      <c r="B45" s="178" t="s">
        <v>112</v>
      </c>
      <c r="C45" s="178"/>
      <c r="D45" s="178"/>
      <c r="E45" s="178"/>
      <c r="F45" s="177"/>
      <c r="G45" s="177"/>
      <c r="H45" s="177"/>
      <c r="I45" s="177"/>
      <c r="J45" s="80"/>
    </row>
    <row r="46" spans="1:10" s="198" customFormat="1" ht="53.25" customHeight="1" x14ac:dyDescent="0.25">
      <c r="A46" s="800"/>
      <c r="B46" s="196" t="s">
        <v>329</v>
      </c>
      <c r="C46" s="196"/>
      <c r="D46" s="197"/>
      <c r="E46" s="197" t="s">
        <v>114</v>
      </c>
      <c r="F46" s="197" t="s">
        <v>115</v>
      </c>
      <c r="G46" s="197" t="s">
        <v>61</v>
      </c>
      <c r="H46" s="197" t="s">
        <v>23</v>
      </c>
      <c r="I46" s="197" t="s">
        <v>116</v>
      </c>
      <c r="J46" s="198" t="s">
        <v>683</v>
      </c>
    </row>
    <row r="47" spans="1:10" s="198" customFormat="1" ht="56.25" customHeight="1" x14ac:dyDescent="0.25">
      <c r="A47" s="800"/>
      <c r="B47" s="196" t="s">
        <v>329</v>
      </c>
      <c r="C47" s="196"/>
      <c r="D47" s="197"/>
      <c r="E47" s="197" t="s">
        <v>117</v>
      </c>
      <c r="F47" s="197" t="s">
        <v>115</v>
      </c>
      <c r="G47" s="197" t="s">
        <v>39</v>
      </c>
      <c r="H47" s="197" t="s">
        <v>23</v>
      </c>
      <c r="I47" s="197" t="s">
        <v>118</v>
      </c>
    </row>
    <row r="48" spans="1:10" s="180" customFormat="1" ht="133.5" customHeight="1" x14ac:dyDescent="0.25">
      <c r="A48" s="800">
        <v>1</v>
      </c>
      <c r="B48" s="490" t="s">
        <v>348</v>
      </c>
      <c r="C48" s="490"/>
      <c r="D48" s="490" t="s">
        <v>312</v>
      </c>
      <c r="E48" s="490" t="s">
        <v>120</v>
      </c>
      <c r="F48" s="180" t="s">
        <v>684</v>
      </c>
      <c r="G48" s="180" t="s">
        <v>33</v>
      </c>
      <c r="H48" s="180" t="s">
        <v>23</v>
      </c>
      <c r="I48" s="180" t="s">
        <v>685</v>
      </c>
      <c r="J48" s="180" t="s">
        <v>686</v>
      </c>
    </row>
    <row r="49" spans="1:10" s="180" customFormat="1" ht="133.5" customHeight="1" x14ac:dyDescent="0.25">
      <c r="A49" s="800"/>
      <c r="B49" s="490" t="s">
        <v>348</v>
      </c>
      <c r="C49" s="490"/>
      <c r="D49" s="490" t="s">
        <v>312</v>
      </c>
      <c r="E49" s="490" t="s">
        <v>120</v>
      </c>
      <c r="F49" s="180" t="s">
        <v>684</v>
      </c>
      <c r="G49" s="180" t="s">
        <v>19</v>
      </c>
      <c r="H49" s="180" t="s">
        <v>23</v>
      </c>
      <c r="I49" s="180" t="s">
        <v>327</v>
      </c>
    </row>
    <row r="50" spans="1:10" s="180" customFormat="1" ht="134.25" customHeight="1" x14ac:dyDescent="0.25">
      <c r="A50" s="800"/>
      <c r="B50" s="490" t="s">
        <v>348</v>
      </c>
      <c r="C50" s="490"/>
      <c r="D50" s="490" t="s">
        <v>312</v>
      </c>
      <c r="E50" s="490" t="s">
        <v>120</v>
      </c>
      <c r="F50" s="180" t="s">
        <v>687</v>
      </c>
      <c r="G50" s="180" t="s">
        <v>95</v>
      </c>
      <c r="H50" s="180" t="s">
        <v>688</v>
      </c>
      <c r="I50" s="186" t="s">
        <v>689</v>
      </c>
      <c r="J50" s="487"/>
    </row>
    <row r="51" spans="1:10" s="180" customFormat="1" ht="100.5" customHeight="1" x14ac:dyDescent="0.25">
      <c r="A51" s="800">
        <v>1</v>
      </c>
      <c r="B51" s="490" t="s">
        <v>127</v>
      </c>
      <c r="C51" s="490"/>
      <c r="D51" s="490" t="s">
        <v>312</v>
      </c>
      <c r="E51" s="490" t="s">
        <v>125</v>
      </c>
      <c r="F51" s="180" t="s">
        <v>690</v>
      </c>
      <c r="G51" s="180" t="s">
        <v>61</v>
      </c>
      <c r="H51" s="180" t="s">
        <v>23</v>
      </c>
      <c r="I51" s="180" t="s">
        <v>333</v>
      </c>
      <c r="J51" s="180" t="s">
        <v>691</v>
      </c>
    </row>
    <row r="52" spans="1:10" s="180" customFormat="1" ht="100.5" customHeight="1" x14ac:dyDescent="0.25">
      <c r="A52" s="800"/>
      <c r="B52" s="490" t="s">
        <v>127</v>
      </c>
      <c r="C52" s="490"/>
      <c r="D52" s="490" t="s">
        <v>312</v>
      </c>
      <c r="E52" s="490" t="s">
        <v>125</v>
      </c>
      <c r="F52" s="180" t="s">
        <v>690</v>
      </c>
      <c r="G52" s="180" t="s">
        <v>19</v>
      </c>
      <c r="H52" s="180" t="s">
        <v>137</v>
      </c>
      <c r="I52" s="180" t="s">
        <v>327</v>
      </c>
    </row>
    <row r="53" spans="1:10" s="180" customFormat="1" ht="88.5" customHeight="1" x14ac:dyDescent="0.25">
      <c r="A53" s="800"/>
      <c r="B53" s="490" t="s">
        <v>127</v>
      </c>
      <c r="C53" s="490"/>
      <c r="D53" s="490" t="s">
        <v>312</v>
      </c>
      <c r="E53" s="490" t="s">
        <v>127</v>
      </c>
      <c r="F53" s="180" t="s">
        <v>690</v>
      </c>
      <c r="G53" s="180" t="s">
        <v>95</v>
      </c>
      <c r="H53" s="180" t="s">
        <v>692</v>
      </c>
      <c r="I53" s="186" t="s">
        <v>693</v>
      </c>
    </row>
    <row r="54" spans="1:10" s="180" customFormat="1" ht="76.5" x14ac:dyDescent="0.25">
      <c r="A54" s="800">
        <v>1</v>
      </c>
      <c r="B54" s="490" t="s">
        <v>358</v>
      </c>
      <c r="C54" s="490"/>
      <c r="D54" s="490" t="s">
        <v>312</v>
      </c>
      <c r="E54" s="490" t="s">
        <v>129</v>
      </c>
      <c r="F54" s="180" t="s">
        <v>694</v>
      </c>
      <c r="G54" s="180" t="s">
        <v>61</v>
      </c>
      <c r="H54" s="180" t="s">
        <v>54</v>
      </c>
      <c r="I54" s="180" t="s">
        <v>695</v>
      </c>
      <c r="J54" s="180" t="s">
        <v>696</v>
      </c>
    </row>
    <row r="55" spans="1:10" s="180" customFormat="1" ht="46.5" customHeight="1" x14ac:dyDescent="0.25">
      <c r="A55" s="800"/>
      <c r="B55" s="490" t="s">
        <v>358</v>
      </c>
      <c r="C55" s="490"/>
      <c r="D55" s="490" t="s">
        <v>312</v>
      </c>
      <c r="E55" s="490" t="s">
        <v>129</v>
      </c>
      <c r="F55" s="180" t="s">
        <v>694</v>
      </c>
      <c r="G55" s="180" t="s">
        <v>61</v>
      </c>
      <c r="H55" s="180" t="s">
        <v>361</v>
      </c>
      <c r="I55" s="180" t="s">
        <v>333</v>
      </c>
    </row>
    <row r="56" spans="1:10" s="180" customFormat="1" ht="57" customHeight="1" x14ac:dyDescent="0.25">
      <c r="A56" s="800"/>
      <c r="B56" s="490" t="s">
        <v>358</v>
      </c>
      <c r="C56" s="490"/>
      <c r="D56" s="490" t="s">
        <v>312</v>
      </c>
      <c r="E56" s="490" t="s">
        <v>129</v>
      </c>
      <c r="F56" s="180" t="s">
        <v>694</v>
      </c>
      <c r="G56" s="180" t="s">
        <v>95</v>
      </c>
      <c r="H56" s="180" t="s">
        <v>359</v>
      </c>
      <c r="I56" s="180" t="s">
        <v>697</v>
      </c>
    </row>
    <row r="57" spans="1:10" s="180" customFormat="1" ht="63.75" x14ac:dyDescent="0.25">
      <c r="A57" s="800"/>
      <c r="B57" s="490" t="s">
        <v>358</v>
      </c>
      <c r="C57" s="490"/>
      <c r="D57" s="490" t="s">
        <v>312</v>
      </c>
      <c r="E57" s="490" t="s">
        <v>129</v>
      </c>
      <c r="F57" s="180" t="s">
        <v>694</v>
      </c>
      <c r="G57" s="180" t="s">
        <v>39</v>
      </c>
      <c r="H57" s="180" t="s">
        <v>23</v>
      </c>
      <c r="I57" s="180" t="s">
        <v>698</v>
      </c>
    </row>
    <row r="58" spans="1:10" s="180" customFormat="1" ht="57" customHeight="1" x14ac:dyDescent="0.25">
      <c r="A58" s="800">
        <v>1</v>
      </c>
      <c r="B58" s="490" t="s">
        <v>358</v>
      </c>
      <c r="C58" s="490"/>
      <c r="D58" s="490" t="s">
        <v>312</v>
      </c>
      <c r="E58" s="490" t="s">
        <v>140</v>
      </c>
      <c r="F58" s="162" t="s">
        <v>364</v>
      </c>
      <c r="G58" s="180" t="s">
        <v>365</v>
      </c>
      <c r="H58" s="180" t="s">
        <v>366</v>
      </c>
      <c r="I58" s="180" t="s">
        <v>699</v>
      </c>
    </row>
    <row r="59" spans="1:10" s="180" customFormat="1" ht="57" customHeight="1" x14ac:dyDescent="0.25">
      <c r="A59" s="800"/>
      <c r="B59" s="490" t="s">
        <v>358</v>
      </c>
      <c r="C59" s="490"/>
      <c r="D59" s="490" t="s">
        <v>312</v>
      </c>
      <c r="E59" s="490" t="s">
        <v>140</v>
      </c>
      <c r="F59" s="162" t="s">
        <v>364</v>
      </c>
      <c r="G59" s="180" t="s">
        <v>365</v>
      </c>
      <c r="H59" s="180" t="s">
        <v>368</v>
      </c>
      <c r="I59" s="162" t="s">
        <v>700</v>
      </c>
    </row>
    <row r="60" spans="1:10" s="180" customFormat="1" ht="127.5" x14ac:dyDescent="0.25">
      <c r="A60" s="800"/>
      <c r="B60" s="490" t="s">
        <v>358</v>
      </c>
      <c r="C60" s="490"/>
      <c r="D60" s="490" t="s">
        <v>312</v>
      </c>
      <c r="E60" s="490" t="s">
        <v>140</v>
      </c>
      <c r="F60" s="162" t="s">
        <v>364</v>
      </c>
      <c r="G60" s="180" t="s">
        <v>95</v>
      </c>
      <c r="H60" s="180" t="s">
        <v>23</v>
      </c>
      <c r="I60" s="180" t="s">
        <v>701</v>
      </c>
    </row>
    <row r="61" spans="1:10" s="180" customFormat="1" ht="57.75" customHeight="1" x14ac:dyDescent="0.25">
      <c r="A61" s="800"/>
      <c r="B61" s="490" t="s">
        <v>358</v>
      </c>
      <c r="C61" s="490"/>
      <c r="D61" s="490" t="s">
        <v>312</v>
      </c>
      <c r="E61" s="490" t="s">
        <v>140</v>
      </c>
      <c r="F61" s="162" t="s">
        <v>364</v>
      </c>
      <c r="G61" s="180" t="s">
        <v>95</v>
      </c>
      <c r="H61" s="180" t="s">
        <v>370</v>
      </c>
      <c r="I61" s="180" t="s">
        <v>702</v>
      </c>
    </row>
    <row r="62" spans="1:10" s="180" customFormat="1" ht="57.75" customHeight="1" x14ac:dyDescent="0.25">
      <c r="A62" s="800"/>
      <c r="B62" s="490" t="s">
        <v>358</v>
      </c>
      <c r="C62" s="490"/>
      <c r="D62" s="490" t="s">
        <v>312</v>
      </c>
      <c r="E62" s="490" t="s">
        <v>140</v>
      </c>
      <c r="F62" s="162" t="s">
        <v>703</v>
      </c>
      <c r="G62" s="180" t="s">
        <v>33</v>
      </c>
      <c r="H62" s="180" t="s">
        <v>370</v>
      </c>
      <c r="I62" s="180" t="s">
        <v>704</v>
      </c>
    </row>
    <row r="63" spans="1:10" s="180" customFormat="1" ht="57.75" customHeight="1" x14ac:dyDescent="0.25">
      <c r="A63" s="800"/>
      <c r="B63" s="490" t="s">
        <v>358</v>
      </c>
      <c r="C63" s="490"/>
      <c r="D63" s="490" t="s">
        <v>312</v>
      </c>
      <c r="E63" s="490" t="s">
        <v>140</v>
      </c>
      <c r="F63" s="162" t="s">
        <v>703</v>
      </c>
      <c r="G63" s="180" t="s">
        <v>33</v>
      </c>
      <c r="H63" s="180" t="s">
        <v>376</v>
      </c>
      <c r="I63" s="180" t="s">
        <v>377</v>
      </c>
    </row>
    <row r="64" spans="1:10" s="180" customFormat="1" ht="57.75" customHeight="1" x14ac:dyDescent="0.25">
      <c r="A64" s="800"/>
      <c r="B64" s="490" t="s">
        <v>358</v>
      </c>
      <c r="C64" s="490"/>
      <c r="D64" s="490" t="s">
        <v>312</v>
      </c>
      <c r="E64" s="490" t="s">
        <v>140</v>
      </c>
      <c r="F64" s="162" t="s">
        <v>703</v>
      </c>
      <c r="G64" s="180" t="s">
        <v>19</v>
      </c>
      <c r="H64" s="180" t="s">
        <v>370</v>
      </c>
      <c r="I64" s="180" t="s">
        <v>705</v>
      </c>
    </row>
    <row r="65" spans="1:10" s="180" customFormat="1" ht="57.75" customHeight="1" x14ac:dyDescent="0.25">
      <c r="A65" s="800"/>
      <c r="B65" s="490" t="s">
        <v>358</v>
      </c>
      <c r="C65" s="490"/>
      <c r="D65" s="490" t="s">
        <v>312</v>
      </c>
      <c r="E65" s="490" t="s">
        <v>140</v>
      </c>
      <c r="F65" s="162" t="s">
        <v>703</v>
      </c>
      <c r="G65" s="180" t="s">
        <v>19</v>
      </c>
      <c r="H65" s="180" t="s">
        <v>376</v>
      </c>
      <c r="I65" s="180" t="s">
        <v>706</v>
      </c>
    </row>
    <row r="66" spans="1:10" s="180" customFormat="1" ht="102" x14ac:dyDescent="0.25">
      <c r="A66" s="800">
        <v>1</v>
      </c>
      <c r="B66" s="490" t="s">
        <v>358</v>
      </c>
      <c r="C66" s="490"/>
      <c r="D66" s="490" t="s">
        <v>312</v>
      </c>
      <c r="E66" s="490" t="s">
        <v>153</v>
      </c>
      <c r="F66" s="162" t="s">
        <v>707</v>
      </c>
      <c r="G66" s="180" t="s">
        <v>95</v>
      </c>
      <c r="H66" s="180" t="s">
        <v>370</v>
      </c>
      <c r="I66" s="162" t="s">
        <v>708</v>
      </c>
      <c r="J66" s="180" t="s">
        <v>709</v>
      </c>
    </row>
    <row r="67" spans="1:10" s="180" customFormat="1" ht="114.75" x14ac:dyDescent="0.25">
      <c r="A67" s="800"/>
      <c r="B67" s="490" t="s">
        <v>358</v>
      </c>
      <c r="C67" s="490"/>
      <c r="D67" s="490" t="s">
        <v>312</v>
      </c>
      <c r="E67" s="490" t="s">
        <v>153</v>
      </c>
      <c r="F67" s="162" t="s">
        <v>707</v>
      </c>
      <c r="G67" s="180" t="s">
        <v>95</v>
      </c>
      <c r="H67" s="180" t="s">
        <v>391</v>
      </c>
      <c r="I67" s="162" t="s">
        <v>708</v>
      </c>
      <c r="J67" s="180" t="s">
        <v>710</v>
      </c>
    </row>
    <row r="68" spans="1:10" s="180" customFormat="1" ht="46.5" customHeight="1" x14ac:dyDescent="0.25">
      <c r="A68" s="800"/>
      <c r="B68" s="490" t="s">
        <v>358</v>
      </c>
      <c r="C68" s="490"/>
      <c r="D68" s="490" t="s">
        <v>312</v>
      </c>
      <c r="E68" s="490" t="s">
        <v>153</v>
      </c>
      <c r="F68" s="162" t="s">
        <v>707</v>
      </c>
      <c r="G68" s="180" t="s">
        <v>61</v>
      </c>
      <c r="H68" s="180" t="s">
        <v>391</v>
      </c>
      <c r="I68" s="180" t="s">
        <v>327</v>
      </c>
    </row>
    <row r="69" spans="1:10" s="180" customFormat="1" ht="46.5" customHeight="1" x14ac:dyDescent="0.25">
      <c r="A69" s="800"/>
      <c r="B69" s="490" t="s">
        <v>358</v>
      </c>
      <c r="C69" s="490"/>
      <c r="D69" s="490" t="s">
        <v>312</v>
      </c>
      <c r="E69" s="490" t="s">
        <v>157</v>
      </c>
      <c r="F69" s="162" t="s">
        <v>707</v>
      </c>
      <c r="G69" s="180" t="s">
        <v>61</v>
      </c>
      <c r="H69" s="180" t="s">
        <v>368</v>
      </c>
      <c r="I69" s="187" t="s">
        <v>711</v>
      </c>
    </row>
    <row r="70" spans="1:10" s="180" customFormat="1" ht="102" x14ac:dyDescent="0.25">
      <c r="A70" s="800">
        <v>1</v>
      </c>
      <c r="B70" s="490" t="s">
        <v>358</v>
      </c>
      <c r="C70" s="490"/>
      <c r="D70" s="490" t="s">
        <v>312</v>
      </c>
      <c r="E70" s="490" t="s">
        <v>165</v>
      </c>
      <c r="F70" s="180" t="s">
        <v>712</v>
      </c>
      <c r="G70" s="180" t="s">
        <v>61</v>
      </c>
      <c r="H70" s="180" t="s">
        <v>688</v>
      </c>
      <c r="I70" s="180" t="s">
        <v>713</v>
      </c>
    </row>
    <row r="71" spans="1:10" s="180" customFormat="1" ht="74.25" customHeight="1" x14ac:dyDescent="0.25">
      <c r="A71" s="800"/>
      <c r="B71" s="490" t="s">
        <v>358</v>
      </c>
      <c r="C71" s="490"/>
      <c r="D71" s="490" t="s">
        <v>312</v>
      </c>
      <c r="E71" s="490" t="s">
        <v>165</v>
      </c>
      <c r="F71" s="180" t="s">
        <v>712</v>
      </c>
      <c r="G71" s="180" t="s">
        <v>61</v>
      </c>
      <c r="H71" s="180" t="s">
        <v>20</v>
      </c>
      <c r="I71" s="162" t="s">
        <v>714</v>
      </c>
    </row>
    <row r="72" spans="1:10" s="180" customFormat="1" ht="46.5" customHeight="1" x14ac:dyDescent="0.25">
      <c r="A72" s="800"/>
      <c r="B72" s="490"/>
      <c r="C72" s="490"/>
      <c r="D72" s="490" t="s">
        <v>312</v>
      </c>
      <c r="E72" s="490" t="s">
        <v>165</v>
      </c>
      <c r="F72" s="180" t="s">
        <v>712</v>
      </c>
      <c r="G72" s="180" t="s">
        <v>61</v>
      </c>
      <c r="H72" s="180" t="s">
        <v>20</v>
      </c>
      <c r="I72" s="180" t="s">
        <v>715</v>
      </c>
    </row>
    <row r="73" spans="1:10" s="180" customFormat="1" ht="46.5" customHeight="1" x14ac:dyDescent="0.25">
      <c r="A73" s="800"/>
      <c r="B73" s="490" t="s">
        <v>358</v>
      </c>
      <c r="C73" s="490"/>
      <c r="D73" s="490" t="s">
        <v>312</v>
      </c>
      <c r="E73" s="490" t="s">
        <v>165</v>
      </c>
      <c r="F73" s="180" t="s">
        <v>712</v>
      </c>
      <c r="G73" s="180" t="s">
        <v>95</v>
      </c>
      <c r="H73" s="180" t="s">
        <v>370</v>
      </c>
      <c r="I73" s="180" t="s">
        <v>173</v>
      </c>
    </row>
    <row r="74" spans="1:10" s="180" customFormat="1" ht="46.5" customHeight="1" x14ac:dyDescent="0.25">
      <c r="A74" s="800"/>
      <c r="B74" s="490" t="s">
        <v>358</v>
      </c>
      <c r="C74" s="490"/>
      <c r="D74" s="490" t="s">
        <v>312</v>
      </c>
      <c r="E74" s="490" t="s">
        <v>165</v>
      </c>
      <c r="F74" s="180" t="s">
        <v>712</v>
      </c>
      <c r="G74" s="180" t="s">
        <v>95</v>
      </c>
      <c r="H74" s="180" t="s">
        <v>391</v>
      </c>
      <c r="I74" s="180" t="s">
        <v>327</v>
      </c>
    </row>
    <row r="75" spans="1:10" s="183" customFormat="1" ht="46.5" customHeight="1" x14ac:dyDescent="0.25">
      <c r="A75" s="802">
        <v>1</v>
      </c>
      <c r="B75" s="485" t="s">
        <v>392</v>
      </c>
      <c r="C75" s="485"/>
      <c r="D75" s="76" t="s">
        <v>393</v>
      </c>
      <c r="E75" s="76" t="s">
        <v>174</v>
      </c>
      <c r="F75" s="76" t="s">
        <v>716</v>
      </c>
      <c r="G75" s="76" t="s">
        <v>39</v>
      </c>
      <c r="H75" s="76" t="s">
        <v>23</v>
      </c>
      <c r="I75" s="76" t="s">
        <v>333</v>
      </c>
    </row>
    <row r="76" spans="1:10" s="183" customFormat="1" ht="46.5" customHeight="1" x14ac:dyDescent="0.25">
      <c r="A76" s="802"/>
      <c r="B76" s="485" t="s">
        <v>392</v>
      </c>
      <c r="C76" s="485"/>
      <c r="D76" s="76" t="s">
        <v>393</v>
      </c>
      <c r="E76" s="76" t="s">
        <v>174</v>
      </c>
      <c r="F76" s="76" t="s">
        <v>716</v>
      </c>
      <c r="G76" s="76" t="s">
        <v>61</v>
      </c>
      <c r="H76" s="76" t="s">
        <v>20</v>
      </c>
      <c r="I76" s="76" t="s">
        <v>717</v>
      </c>
    </row>
    <row r="77" spans="1:10" s="183" customFormat="1" ht="46.5" customHeight="1" x14ac:dyDescent="0.25">
      <c r="A77" s="802"/>
      <c r="B77" s="485" t="s">
        <v>392</v>
      </c>
      <c r="C77" s="485"/>
      <c r="D77" s="76" t="s">
        <v>393</v>
      </c>
      <c r="E77" s="76" t="s">
        <v>174</v>
      </c>
      <c r="F77" s="76" t="s">
        <v>716</v>
      </c>
      <c r="G77" s="76" t="s">
        <v>61</v>
      </c>
      <c r="H77" s="76" t="s">
        <v>370</v>
      </c>
      <c r="I77" s="76" t="s">
        <v>718</v>
      </c>
    </row>
    <row r="78" spans="1:10" s="183" customFormat="1" ht="46.5" customHeight="1" x14ac:dyDescent="0.25">
      <c r="A78" s="802"/>
      <c r="B78" s="485"/>
      <c r="C78" s="485"/>
      <c r="D78" s="76" t="s">
        <v>393</v>
      </c>
      <c r="E78" s="76" t="s">
        <v>183</v>
      </c>
      <c r="F78" s="76" t="s">
        <v>186</v>
      </c>
      <c r="G78" s="76" t="s">
        <v>39</v>
      </c>
      <c r="H78" s="76" t="s">
        <v>23</v>
      </c>
      <c r="I78" s="76" t="s">
        <v>398</v>
      </c>
    </row>
    <row r="79" spans="1:10" s="183" customFormat="1" ht="46.5" customHeight="1" x14ac:dyDescent="0.25">
      <c r="A79" s="802">
        <v>1</v>
      </c>
      <c r="B79" s="485" t="s">
        <v>392</v>
      </c>
      <c r="C79" s="485"/>
      <c r="D79" s="76" t="s">
        <v>393</v>
      </c>
      <c r="E79" s="76" t="s">
        <v>183</v>
      </c>
      <c r="F79" s="76" t="s">
        <v>186</v>
      </c>
      <c r="G79" s="76" t="s">
        <v>61</v>
      </c>
      <c r="H79" s="76" t="s">
        <v>23</v>
      </c>
      <c r="I79" s="76" t="s">
        <v>719</v>
      </c>
    </row>
    <row r="80" spans="1:10" s="183" customFormat="1" ht="46.5" customHeight="1" x14ac:dyDescent="0.25">
      <c r="A80" s="802"/>
      <c r="B80" s="485"/>
      <c r="C80" s="485"/>
      <c r="D80" s="76" t="s">
        <v>393</v>
      </c>
      <c r="E80" s="76" t="s">
        <v>183</v>
      </c>
      <c r="F80" s="76" t="s">
        <v>186</v>
      </c>
      <c r="G80" s="76" t="s">
        <v>61</v>
      </c>
      <c r="H80" s="76" t="s">
        <v>370</v>
      </c>
      <c r="I80" s="76" t="s">
        <v>720</v>
      </c>
    </row>
    <row r="81" spans="1:10" s="183" customFormat="1" ht="46.5" customHeight="1" x14ac:dyDescent="0.25">
      <c r="A81" s="802"/>
      <c r="B81" s="485" t="s">
        <v>392</v>
      </c>
      <c r="C81" s="485"/>
      <c r="D81" s="76" t="s">
        <v>393</v>
      </c>
      <c r="E81" s="76" t="s">
        <v>188</v>
      </c>
      <c r="F81" s="76" t="s">
        <v>401</v>
      </c>
      <c r="G81" s="76" t="s">
        <v>95</v>
      </c>
      <c r="H81" s="76" t="s">
        <v>23</v>
      </c>
      <c r="I81" s="76" t="s">
        <v>327</v>
      </c>
    </row>
    <row r="82" spans="1:10" s="183" customFormat="1" ht="46.5" customHeight="1" x14ac:dyDescent="0.25">
      <c r="A82" s="802"/>
      <c r="B82" s="485" t="s">
        <v>392</v>
      </c>
      <c r="C82" s="485"/>
      <c r="D82" s="76" t="s">
        <v>393</v>
      </c>
      <c r="E82" s="76" t="s">
        <v>188</v>
      </c>
      <c r="F82" s="76" t="s">
        <v>401</v>
      </c>
      <c r="G82" s="76" t="s">
        <v>61</v>
      </c>
      <c r="H82" s="76" t="s">
        <v>23</v>
      </c>
      <c r="I82" s="76" t="s">
        <v>721</v>
      </c>
    </row>
    <row r="83" spans="1:10" s="183" customFormat="1" ht="46.5" customHeight="1" x14ac:dyDescent="0.25">
      <c r="A83" s="802"/>
      <c r="B83" s="485" t="s">
        <v>392</v>
      </c>
      <c r="C83" s="485"/>
      <c r="D83" s="76" t="s">
        <v>393</v>
      </c>
      <c r="E83" s="76" t="s">
        <v>188</v>
      </c>
      <c r="F83" s="76" t="s">
        <v>401</v>
      </c>
      <c r="G83" s="76" t="s">
        <v>61</v>
      </c>
      <c r="H83" s="76" t="s">
        <v>370</v>
      </c>
      <c r="I83" s="76" t="s">
        <v>403</v>
      </c>
    </row>
    <row r="84" spans="1:10" s="183" customFormat="1" ht="46.5" customHeight="1" x14ac:dyDescent="0.25">
      <c r="A84" s="802"/>
      <c r="B84" s="485" t="s">
        <v>392</v>
      </c>
      <c r="C84" s="485"/>
      <c r="D84" s="76" t="s">
        <v>722</v>
      </c>
      <c r="E84" s="76" t="s">
        <v>192</v>
      </c>
      <c r="F84" s="76" t="s">
        <v>193</v>
      </c>
      <c r="G84" s="76" t="s">
        <v>39</v>
      </c>
      <c r="H84" s="76" t="s">
        <v>23</v>
      </c>
      <c r="I84" s="76" t="s">
        <v>406</v>
      </c>
    </row>
    <row r="85" spans="1:10" s="183" customFormat="1" ht="46.5" customHeight="1" x14ac:dyDescent="0.25">
      <c r="A85" s="802">
        <v>1</v>
      </c>
      <c r="B85" s="485" t="s">
        <v>392</v>
      </c>
      <c r="C85" s="485"/>
      <c r="D85" s="76" t="s">
        <v>404</v>
      </c>
      <c r="E85" s="76" t="s">
        <v>192</v>
      </c>
      <c r="F85" s="76" t="s">
        <v>193</v>
      </c>
      <c r="G85" s="76" t="s">
        <v>61</v>
      </c>
      <c r="H85" s="76" t="s">
        <v>23</v>
      </c>
      <c r="I85" s="76" t="s">
        <v>407</v>
      </c>
    </row>
    <row r="86" spans="1:10" s="183" customFormat="1" ht="46.5" customHeight="1" x14ac:dyDescent="0.25">
      <c r="A86" s="802"/>
      <c r="B86" s="485" t="s">
        <v>392</v>
      </c>
      <c r="C86" s="485"/>
      <c r="D86" s="76" t="s">
        <v>404</v>
      </c>
      <c r="E86" s="76" t="s">
        <v>192</v>
      </c>
      <c r="F86" s="76" t="s">
        <v>193</v>
      </c>
      <c r="G86" s="76" t="s">
        <v>61</v>
      </c>
      <c r="H86" s="76" t="s">
        <v>370</v>
      </c>
      <c r="I86" s="76" t="s">
        <v>408</v>
      </c>
    </row>
    <row r="87" spans="1:10" s="183" customFormat="1" ht="46.5" customHeight="1" x14ac:dyDescent="0.25">
      <c r="A87" s="802">
        <v>1</v>
      </c>
      <c r="B87" s="485" t="s">
        <v>392</v>
      </c>
      <c r="C87" s="485"/>
      <c r="D87" s="76" t="s">
        <v>404</v>
      </c>
      <c r="E87" s="76" t="s">
        <v>195</v>
      </c>
      <c r="F87" s="76" t="s">
        <v>196</v>
      </c>
      <c r="G87" s="76" t="s">
        <v>39</v>
      </c>
      <c r="H87" s="76" t="s">
        <v>23</v>
      </c>
      <c r="I87" s="76" t="s">
        <v>398</v>
      </c>
    </row>
    <row r="88" spans="1:10" s="183" customFormat="1" ht="46.5" customHeight="1" x14ac:dyDescent="0.25">
      <c r="A88" s="802"/>
      <c r="B88" s="485" t="s">
        <v>392</v>
      </c>
      <c r="C88" s="485"/>
      <c r="D88" s="76" t="s">
        <v>404</v>
      </c>
      <c r="E88" s="76" t="s">
        <v>195</v>
      </c>
      <c r="F88" s="76" t="s">
        <v>196</v>
      </c>
      <c r="G88" s="76" t="s">
        <v>61</v>
      </c>
      <c r="H88" s="76" t="s">
        <v>23</v>
      </c>
      <c r="I88" s="76" t="s">
        <v>723</v>
      </c>
    </row>
    <row r="89" spans="1:10" s="183" customFormat="1" ht="46.5" customHeight="1" x14ac:dyDescent="0.25">
      <c r="A89" s="802"/>
      <c r="B89" s="485" t="s">
        <v>392</v>
      </c>
      <c r="C89" s="485"/>
      <c r="D89" s="76" t="s">
        <v>404</v>
      </c>
      <c r="E89" s="76" t="s">
        <v>195</v>
      </c>
      <c r="F89" s="76" t="s">
        <v>196</v>
      </c>
      <c r="G89" s="76" t="s">
        <v>61</v>
      </c>
      <c r="H89" s="76" t="s">
        <v>370</v>
      </c>
      <c r="I89" s="76" t="s">
        <v>724</v>
      </c>
    </row>
    <row r="90" spans="1:10" s="180" customFormat="1" ht="46.5" customHeight="1" x14ac:dyDescent="0.25">
      <c r="A90" s="800">
        <v>1</v>
      </c>
      <c r="B90" s="490" t="s">
        <v>443</v>
      </c>
      <c r="C90" s="490"/>
      <c r="D90" s="490" t="s">
        <v>23</v>
      </c>
      <c r="E90" s="490" t="s">
        <v>199</v>
      </c>
      <c r="F90" s="180" t="s">
        <v>447</v>
      </c>
      <c r="G90" s="180" t="s">
        <v>180</v>
      </c>
      <c r="H90" s="180" t="s">
        <v>23</v>
      </c>
      <c r="I90" s="180" t="s">
        <v>333</v>
      </c>
      <c r="J90" s="180" t="s">
        <v>725</v>
      </c>
    </row>
    <row r="91" spans="1:10" s="180" customFormat="1" ht="135" customHeight="1" x14ac:dyDescent="0.25">
      <c r="A91" s="800"/>
      <c r="B91" s="490" t="s">
        <v>443</v>
      </c>
      <c r="C91" s="490"/>
      <c r="D91" s="490" t="s">
        <v>23</v>
      </c>
      <c r="E91" s="490" t="s">
        <v>199</v>
      </c>
      <c r="F91" s="180" t="s">
        <v>447</v>
      </c>
      <c r="G91" s="180" t="s">
        <v>39</v>
      </c>
      <c r="H91" s="180" t="s">
        <v>23</v>
      </c>
      <c r="I91" s="180" t="s">
        <v>726</v>
      </c>
    </row>
    <row r="92" spans="1:10" s="180" customFormat="1" ht="135" customHeight="1" x14ac:dyDescent="0.25">
      <c r="A92" s="487"/>
      <c r="B92" s="490" t="s">
        <v>443</v>
      </c>
      <c r="C92" s="490"/>
      <c r="D92" s="490" t="s">
        <v>23</v>
      </c>
      <c r="E92" s="490" t="s">
        <v>203</v>
      </c>
      <c r="F92" s="180" t="s">
        <v>727</v>
      </c>
      <c r="G92" s="180" t="s">
        <v>33</v>
      </c>
      <c r="H92" s="180" t="s">
        <v>23</v>
      </c>
      <c r="I92" s="180" t="s">
        <v>728</v>
      </c>
    </row>
    <row r="93" spans="1:10" s="180" customFormat="1" ht="87.75" customHeight="1" x14ac:dyDescent="0.25">
      <c r="A93" s="487"/>
      <c r="B93" s="490" t="s">
        <v>443</v>
      </c>
      <c r="C93" s="490"/>
      <c r="D93" s="490" t="s">
        <v>23</v>
      </c>
      <c r="E93" s="490" t="s">
        <v>203</v>
      </c>
      <c r="F93" s="180" t="s">
        <v>727</v>
      </c>
      <c r="G93" s="180" t="s">
        <v>39</v>
      </c>
      <c r="H93" s="180" t="s">
        <v>23</v>
      </c>
      <c r="I93" s="186" t="s">
        <v>729</v>
      </c>
    </row>
    <row r="94" spans="1:10" s="180" customFormat="1" ht="46.5" customHeight="1" x14ac:dyDescent="0.25">
      <c r="A94" s="800">
        <v>1</v>
      </c>
      <c r="B94" s="490" t="s">
        <v>443</v>
      </c>
      <c r="C94" s="490"/>
      <c r="D94" s="490" t="s">
        <v>23</v>
      </c>
      <c r="E94" s="490" t="s">
        <v>207</v>
      </c>
      <c r="F94" s="180" t="s">
        <v>730</v>
      </c>
      <c r="G94" s="180" t="s">
        <v>180</v>
      </c>
      <c r="H94" s="180" t="s">
        <v>23</v>
      </c>
      <c r="I94" s="180" t="s">
        <v>333</v>
      </c>
    </row>
    <row r="95" spans="1:10" s="180" customFormat="1" ht="112.5" customHeight="1" x14ac:dyDescent="0.25">
      <c r="A95" s="800"/>
      <c r="B95" s="490" t="s">
        <v>443</v>
      </c>
      <c r="C95" s="490"/>
      <c r="D95" s="490" t="s">
        <v>23</v>
      </c>
      <c r="E95" s="490" t="s">
        <v>207</v>
      </c>
      <c r="F95" s="180" t="s">
        <v>730</v>
      </c>
      <c r="G95" s="180" t="s">
        <v>39</v>
      </c>
      <c r="H95" s="180" t="s">
        <v>23</v>
      </c>
      <c r="I95" s="186" t="s">
        <v>731</v>
      </c>
    </row>
    <row r="96" spans="1:10" s="180" customFormat="1" ht="46.5" customHeight="1" x14ac:dyDescent="0.25">
      <c r="A96" s="800"/>
      <c r="B96" s="490" t="s">
        <v>443</v>
      </c>
      <c r="C96" s="490"/>
      <c r="D96" s="490" t="s">
        <v>23</v>
      </c>
      <c r="E96" s="490" t="s">
        <v>444</v>
      </c>
      <c r="F96" s="180" t="s">
        <v>732</v>
      </c>
      <c r="G96" s="180" t="s">
        <v>33</v>
      </c>
      <c r="H96" s="180" t="s">
        <v>54</v>
      </c>
      <c r="I96" s="180" t="s">
        <v>339</v>
      </c>
    </row>
    <row r="97" spans="1:10" s="180" customFormat="1" ht="112.5" customHeight="1" x14ac:dyDescent="0.25">
      <c r="A97" s="800"/>
      <c r="B97" s="490" t="s">
        <v>443</v>
      </c>
      <c r="C97" s="490"/>
      <c r="D97" s="490"/>
      <c r="E97" s="490" t="s">
        <v>444</v>
      </c>
      <c r="F97" s="180" t="s">
        <v>732</v>
      </c>
      <c r="G97" s="180" t="s">
        <v>39</v>
      </c>
      <c r="H97" s="180" t="s">
        <v>54</v>
      </c>
      <c r="I97" s="186" t="s">
        <v>733</v>
      </c>
    </row>
    <row r="98" spans="1:10" s="76" customFormat="1" ht="24.95" customHeight="1" x14ac:dyDescent="0.25">
      <c r="A98" s="177"/>
      <c r="B98" s="178" t="s">
        <v>225</v>
      </c>
      <c r="C98" s="178"/>
      <c r="D98" s="178"/>
      <c r="E98" s="178"/>
      <c r="F98" s="177"/>
      <c r="G98" s="177"/>
      <c r="H98" s="177"/>
      <c r="I98" s="177"/>
      <c r="J98" s="80"/>
    </row>
    <row r="99" spans="1:10" s="75" customFormat="1" ht="87" customHeight="1" x14ac:dyDescent="0.25">
      <c r="A99" s="743"/>
      <c r="B99" s="798" t="s">
        <v>734</v>
      </c>
      <c r="C99" s="485"/>
      <c r="D99" s="490" t="s">
        <v>23</v>
      </c>
      <c r="E99" s="485" t="s">
        <v>735</v>
      </c>
      <c r="F99" s="84" t="s">
        <v>736</v>
      </c>
      <c r="G99" s="84" t="s">
        <v>737</v>
      </c>
      <c r="H99" s="84" t="s">
        <v>738</v>
      </c>
      <c r="I99" s="84" t="s">
        <v>739</v>
      </c>
      <c r="J99" s="73" t="s">
        <v>740</v>
      </c>
    </row>
    <row r="100" spans="1:10" s="75" customFormat="1" ht="60" customHeight="1" x14ac:dyDescent="0.25">
      <c r="A100" s="743"/>
      <c r="B100" s="798"/>
      <c r="C100" s="485"/>
      <c r="D100" s="490" t="s">
        <v>23</v>
      </c>
      <c r="E100" s="485"/>
      <c r="F100" s="84" t="s">
        <v>741</v>
      </c>
      <c r="G100" s="84" t="s">
        <v>737</v>
      </c>
      <c r="H100" s="84" t="s">
        <v>738</v>
      </c>
      <c r="I100" s="84" t="s">
        <v>742</v>
      </c>
      <c r="J100" s="73"/>
    </row>
    <row r="101" spans="1:10" s="75" customFormat="1" ht="48" customHeight="1" x14ac:dyDescent="0.25">
      <c r="A101" s="743"/>
      <c r="B101" s="798"/>
      <c r="C101" s="485"/>
      <c r="D101" s="490" t="s">
        <v>23</v>
      </c>
      <c r="E101" s="485" t="s">
        <v>743</v>
      </c>
      <c r="F101" s="76" t="s">
        <v>744</v>
      </c>
      <c r="G101" s="76" t="s">
        <v>737</v>
      </c>
      <c r="H101" s="76"/>
      <c r="I101" s="76" t="s">
        <v>745</v>
      </c>
      <c r="J101" s="76"/>
    </row>
    <row r="102" spans="1:10" s="75" customFormat="1" ht="48" customHeight="1" x14ac:dyDescent="0.25">
      <c r="A102" s="743">
        <v>1</v>
      </c>
      <c r="B102" s="485" t="s">
        <v>454</v>
      </c>
      <c r="C102" s="485"/>
      <c r="D102" s="485" t="s">
        <v>23</v>
      </c>
      <c r="E102" s="485" t="s">
        <v>17</v>
      </c>
      <c r="F102" s="77" t="s">
        <v>27</v>
      </c>
      <c r="G102" s="76" t="s">
        <v>19</v>
      </c>
      <c r="H102" s="491" t="s">
        <v>20</v>
      </c>
      <c r="I102" s="76" t="s">
        <v>333</v>
      </c>
      <c r="J102" s="76"/>
    </row>
    <row r="103" spans="1:10" ht="63.75" customHeight="1" x14ac:dyDescent="0.2">
      <c r="A103" s="743"/>
      <c r="B103" s="485" t="s">
        <v>454</v>
      </c>
      <c r="C103" s="485"/>
      <c r="D103" s="485" t="s">
        <v>23</v>
      </c>
      <c r="E103" s="485" t="s">
        <v>17</v>
      </c>
      <c r="F103" s="77" t="s">
        <v>27</v>
      </c>
      <c r="G103" s="77" t="s">
        <v>22</v>
      </c>
      <c r="H103" s="147" t="s">
        <v>23</v>
      </c>
      <c r="I103" s="77" t="s">
        <v>455</v>
      </c>
      <c r="J103" s="188"/>
    </row>
    <row r="104" spans="1:10" s="189" customFormat="1" ht="60" customHeight="1" x14ac:dyDescent="0.25">
      <c r="A104" s="803">
        <v>2</v>
      </c>
      <c r="B104" s="485" t="s">
        <v>454</v>
      </c>
      <c r="C104" s="485"/>
      <c r="D104" s="189" t="s">
        <v>476</v>
      </c>
      <c r="E104" s="189" t="s">
        <v>488</v>
      </c>
      <c r="F104" s="189" t="s">
        <v>489</v>
      </c>
      <c r="G104" s="189" t="s">
        <v>39</v>
      </c>
      <c r="H104" s="189" t="s">
        <v>23</v>
      </c>
      <c r="I104" s="190" t="s">
        <v>327</v>
      </c>
    </row>
    <row r="105" spans="1:10" s="189" customFormat="1" ht="60" customHeight="1" x14ac:dyDescent="0.25">
      <c r="A105" s="803"/>
      <c r="B105" s="485" t="s">
        <v>454</v>
      </c>
      <c r="C105" s="485"/>
      <c r="D105" s="189" t="s">
        <v>476</v>
      </c>
      <c r="E105" s="189" t="s">
        <v>488</v>
      </c>
      <c r="F105" s="189" t="s">
        <v>489</v>
      </c>
      <c r="G105" s="189" t="s">
        <v>61</v>
      </c>
      <c r="H105" s="189" t="s">
        <v>23</v>
      </c>
      <c r="I105" s="190" t="s">
        <v>490</v>
      </c>
    </row>
    <row r="106" spans="1:10" s="75" customFormat="1" ht="57.75" customHeight="1" x14ac:dyDescent="0.25">
      <c r="A106" s="743">
        <v>1</v>
      </c>
      <c r="B106" s="195" t="s">
        <v>746</v>
      </c>
      <c r="C106" s="195"/>
      <c r="D106" s="195" t="s">
        <v>747</v>
      </c>
      <c r="E106" s="195" t="s">
        <v>227</v>
      </c>
      <c r="F106" s="77" t="s">
        <v>748</v>
      </c>
      <c r="G106" s="77" t="s">
        <v>33</v>
      </c>
      <c r="H106" s="77"/>
      <c r="I106" s="77" t="s">
        <v>229</v>
      </c>
      <c r="J106" s="162" t="s">
        <v>463</v>
      </c>
    </row>
    <row r="107" spans="1:10" s="75" customFormat="1" ht="57.75" customHeight="1" x14ac:dyDescent="0.25">
      <c r="A107" s="743"/>
      <c r="B107" s="195" t="s">
        <v>746</v>
      </c>
      <c r="C107" s="195"/>
      <c r="D107" s="485" t="s">
        <v>747</v>
      </c>
      <c r="E107" s="195" t="s">
        <v>227</v>
      </c>
      <c r="F107" s="77" t="s">
        <v>748</v>
      </c>
      <c r="G107" s="77" t="s">
        <v>19</v>
      </c>
      <c r="H107" s="77"/>
      <c r="I107" s="77" t="s">
        <v>749</v>
      </c>
      <c r="J107" s="162"/>
    </row>
    <row r="108" spans="1:10" ht="81.75" customHeight="1" x14ac:dyDescent="0.2">
      <c r="A108" s="743">
        <v>2</v>
      </c>
      <c r="B108" s="195" t="s">
        <v>746</v>
      </c>
      <c r="C108" s="195"/>
      <c r="D108" s="485" t="s">
        <v>747</v>
      </c>
      <c r="E108" s="485" t="s">
        <v>227</v>
      </c>
      <c r="F108" s="77" t="s">
        <v>464</v>
      </c>
      <c r="G108" s="77" t="s">
        <v>33</v>
      </c>
      <c r="H108" s="77"/>
      <c r="I108" s="77" t="s">
        <v>750</v>
      </c>
      <c r="J108" s="162" t="s">
        <v>463</v>
      </c>
    </row>
    <row r="109" spans="1:10" ht="81.75" customHeight="1" x14ac:dyDescent="0.2">
      <c r="A109" s="743"/>
      <c r="B109" s="195" t="s">
        <v>746</v>
      </c>
      <c r="C109" s="195"/>
      <c r="D109" s="485" t="s">
        <v>747</v>
      </c>
      <c r="E109" s="485" t="s">
        <v>227</v>
      </c>
      <c r="F109" s="77" t="s">
        <v>464</v>
      </c>
      <c r="G109" s="77" t="s">
        <v>19</v>
      </c>
      <c r="H109" s="77"/>
      <c r="I109" s="77" t="s">
        <v>749</v>
      </c>
      <c r="J109" s="162"/>
    </row>
    <row r="110" spans="1:10" ht="81.75" customHeight="1" x14ac:dyDescent="0.2">
      <c r="A110" s="743">
        <v>3</v>
      </c>
      <c r="B110" s="195" t="s">
        <v>746</v>
      </c>
      <c r="C110" s="195"/>
      <c r="D110" s="485" t="s">
        <v>747</v>
      </c>
      <c r="E110" s="485" t="s">
        <v>227</v>
      </c>
      <c r="F110" s="73" t="s">
        <v>235</v>
      </c>
      <c r="G110" s="77" t="s">
        <v>39</v>
      </c>
      <c r="H110" s="77" t="s">
        <v>20</v>
      </c>
      <c r="I110" s="77" t="s">
        <v>333</v>
      </c>
      <c r="J110" s="162"/>
    </row>
    <row r="111" spans="1:10" ht="76.5" x14ac:dyDescent="0.2">
      <c r="A111" s="743"/>
      <c r="B111" s="195" t="s">
        <v>746</v>
      </c>
      <c r="C111" s="195"/>
      <c r="D111" s="485" t="s">
        <v>747</v>
      </c>
      <c r="E111" s="485" t="s">
        <v>227</v>
      </c>
      <c r="F111" s="73" t="s">
        <v>235</v>
      </c>
      <c r="G111" s="98" t="s">
        <v>33</v>
      </c>
      <c r="H111" s="293" t="s">
        <v>23</v>
      </c>
      <c r="I111" s="73" t="s">
        <v>236</v>
      </c>
      <c r="J111" s="294"/>
    </row>
    <row r="112" spans="1:10" ht="97.5" customHeight="1" x14ac:dyDescent="0.2">
      <c r="A112" s="743">
        <v>4</v>
      </c>
      <c r="B112" s="195" t="s">
        <v>746</v>
      </c>
      <c r="C112" s="195"/>
      <c r="D112" s="485" t="s">
        <v>747</v>
      </c>
      <c r="E112" s="485" t="s">
        <v>227</v>
      </c>
      <c r="F112" s="73" t="s">
        <v>237</v>
      </c>
      <c r="G112" s="98" t="s">
        <v>33</v>
      </c>
      <c r="H112" s="293" t="s">
        <v>23</v>
      </c>
      <c r="I112" s="73" t="s">
        <v>238</v>
      </c>
      <c r="J112" s="294"/>
    </row>
    <row r="113" spans="1:10" ht="97.5" customHeight="1" x14ac:dyDescent="0.2">
      <c r="A113" s="743"/>
      <c r="B113" s="195" t="s">
        <v>746</v>
      </c>
      <c r="C113" s="195"/>
      <c r="D113" s="485" t="s">
        <v>747</v>
      </c>
      <c r="E113" s="485" t="s">
        <v>227</v>
      </c>
      <c r="F113" s="73" t="s">
        <v>237</v>
      </c>
      <c r="G113" s="98" t="s">
        <v>19</v>
      </c>
      <c r="H113" s="293" t="s">
        <v>20</v>
      </c>
      <c r="I113" s="73" t="s">
        <v>751</v>
      </c>
      <c r="J113" s="294"/>
    </row>
    <row r="114" spans="1:10" ht="102" x14ac:dyDescent="0.2">
      <c r="A114" s="743">
        <v>5</v>
      </c>
      <c r="B114" s="195" t="s">
        <v>746</v>
      </c>
      <c r="C114" s="195"/>
      <c r="D114" s="485" t="s">
        <v>752</v>
      </c>
      <c r="E114" s="485" t="s">
        <v>227</v>
      </c>
      <c r="F114" s="98" t="s">
        <v>753</v>
      </c>
      <c r="G114" s="98" t="s">
        <v>33</v>
      </c>
      <c r="H114" s="293" t="s">
        <v>23</v>
      </c>
      <c r="I114" s="98" t="s">
        <v>469</v>
      </c>
      <c r="J114" s="188" t="s">
        <v>754</v>
      </c>
    </row>
    <row r="115" spans="1:10" ht="38.25" x14ac:dyDescent="0.2">
      <c r="A115" s="743"/>
      <c r="B115" s="195" t="s">
        <v>746</v>
      </c>
      <c r="C115" s="195"/>
      <c r="D115" s="485" t="s">
        <v>752</v>
      </c>
      <c r="E115" s="485" t="s">
        <v>227</v>
      </c>
      <c r="F115" s="98" t="s">
        <v>753</v>
      </c>
      <c r="G115" s="98" t="s">
        <v>19</v>
      </c>
      <c r="H115" s="293" t="s">
        <v>23</v>
      </c>
      <c r="I115" s="98" t="s">
        <v>333</v>
      </c>
      <c r="J115" s="188"/>
    </row>
    <row r="116" spans="1:10" s="192" customFormat="1" ht="60" customHeight="1" x14ac:dyDescent="0.25">
      <c r="A116" s="805">
        <v>1</v>
      </c>
      <c r="B116" s="191" t="s">
        <v>755</v>
      </c>
      <c r="C116" s="191"/>
      <c r="D116" s="192" t="s">
        <v>23</v>
      </c>
      <c r="E116" s="192" t="s">
        <v>471</v>
      </c>
      <c r="F116" s="192" t="s">
        <v>472</v>
      </c>
      <c r="G116" s="192" t="s">
        <v>61</v>
      </c>
      <c r="H116" s="192" t="s">
        <v>23</v>
      </c>
      <c r="I116" s="193" t="s">
        <v>473</v>
      </c>
    </row>
    <row r="117" spans="1:10" s="192" customFormat="1" ht="60" customHeight="1" x14ac:dyDescent="0.25">
      <c r="A117" s="805"/>
      <c r="B117" s="191" t="s">
        <v>755</v>
      </c>
      <c r="C117" s="191"/>
      <c r="D117" s="192" t="s">
        <v>23</v>
      </c>
      <c r="E117" s="192" t="s">
        <v>471</v>
      </c>
      <c r="F117" s="192" t="s">
        <v>472</v>
      </c>
      <c r="G117" s="192" t="s">
        <v>39</v>
      </c>
      <c r="H117" s="192" t="s">
        <v>23</v>
      </c>
      <c r="I117" s="193" t="s">
        <v>474</v>
      </c>
    </row>
    <row r="118" spans="1:10" s="189" customFormat="1" ht="60" customHeight="1" x14ac:dyDescent="0.25">
      <c r="A118" s="803">
        <v>1</v>
      </c>
      <c r="B118" s="194" t="s">
        <v>756</v>
      </c>
      <c r="C118" s="194"/>
      <c r="D118" s="189" t="s">
        <v>476</v>
      </c>
      <c r="E118" s="189" t="s">
        <v>264</v>
      </c>
      <c r="F118" s="189" t="s">
        <v>477</v>
      </c>
      <c r="G118" s="189" t="s">
        <v>61</v>
      </c>
      <c r="H118" s="189" t="s">
        <v>23</v>
      </c>
      <c r="I118" s="190" t="s">
        <v>327</v>
      </c>
    </row>
    <row r="119" spans="1:10" s="189" customFormat="1" ht="60" customHeight="1" x14ac:dyDescent="0.25">
      <c r="A119" s="803"/>
      <c r="B119" s="194" t="s">
        <v>756</v>
      </c>
      <c r="C119" s="194"/>
      <c r="D119" s="189" t="s">
        <v>476</v>
      </c>
      <c r="E119" s="189" t="s">
        <v>264</v>
      </c>
      <c r="F119" s="189" t="s">
        <v>477</v>
      </c>
      <c r="G119" s="189" t="s">
        <v>39</v>
      </c>
      <c r="H119" s="189" t="s">
        <v>23</v>
      </c>
      <c r="I119" s="190" t="s">
        <v>267</v>
      </c>
    </row>
    <row r="120" spans="1:10" s="189" customFormat="1" ht="60" customHeight="1" x14ac:dyDescent="0.25">
      <c r="A120" s="803">
        <v>2</v>
      </c>
      <c r="B120" s="194" t="s">
        <v>756</v>
      </c>
      <c r="C120" s="194"/>
      <c r="D120" s="189" t="s">
        <v>478</v>
      </c>
      <c r="E120" s="189" t="s">
        <v>270</v>
      </c>
      <c r="F120" s="189" t="s">
        <v>479</v>
      </c>
      <c r="G120" s="189" t="s">
        <v>61</v>
      </c>
      <c r="H120" s="189" t="s">
        <v>23</v>
      </c>
      <c r="I120" s="190" t="s">
        <v>272</v>
      </c>
    </row>
    <row r="121" spans="1:10" s="189" customFormat="1" ht="60" customHeight="1" x14ac:dyDescent="0.25">
      <c r="A121" s="803"/>
      <c r="B121" s="194" t="s">
        <v>756</v>
      </c>
      <c r="C121" s="194"/>
      <c r="D121" s="189" t="s">
        <v>478</v>
      </c>
      <c r="E121" s="189" t="s">
        <v>270</v>
      </c>
      <c r="F121" s="189" t="s">
        <v>479</v>
      </c>
      <c r="G121" s="189" t="s">
        <v>39</v>
      </c>
      <c r="H121" s="189" t="s">
        <v>23</v>
      </c>
      <c r="I121" s="190" t="s">
        <v>327</v>
      </c>
    </row>
    <row r="122" spans="1:10" s="189" customFormat="1" ht="60" customHeight="1" x14ac:dyDescent="0.25">
      <c r="A122" s="803">
        <v>3</v>
      </c>
      <c r="B122" s="194" t="s">
        <v>756</v>
      </c>
      <c r="C122" s="194"/>
      <c r="D122" s="189" t="s">
        <v>480</v>
      </c>
      <c r="E122" s="189" t="s">
        <v>276</v>
      </c>
      <c r="F122" s="189" t="s">
        <v>481</v>
      </c>
      <c r="G122" s="189" t="s">
        <v>61</v>
      </c>
      <c r="H122" s="189" t="s">
        <v>23</v>
      </c>
      <c r="I122" s="190" t="s">
        <v>278</v>
      </c>
    </row>
    <row r="123" spans="1:10" s="189" customFormat="1" ht="60" customHeight="1" x14ac:dyDescent="0.25">
      <c r="A123" s="803"/>
      <c r="B123" s="194" t="s">
        <v>756</v>
      </c>
      <c r="C123" s="194"/>
      <c r="D123" s="189" t="s">
        <v>480</v>
      </c>
      <c r="E123" s="189" t="s">
        <v>276</v>
      </c>
      <c r="F123" s="189" t="s">
        <v>481</v>
      </c>
      <c r="G123" s="189" t="s">
        <v>39</v>
      </c>
      <c r="H123" s="189" t="s">
        <v>23</v>
      </c>
      <c r="I123" s="190" t="s">
        <v>280</v>
      </c>
    </row>
    <row r="124" spans="1:10" s="189" customFormat="1" ht="60" customHeight="1" x14ac:dyDescent="0.25">
      <c r="A124" s="803">
        <v>4</v>
      </c>
      <c r="B124" s="194" t="s">
        <v>756</v>
      </c>
      <c r="C124" s="194"/>
      <c r="D124" s="189" t="s">
        <v>482</v>
      </c>
      <c r="E124" s="189" t="s">
        <v>282</v>
      </c>
      <c r="F124" s="189" t="s">
        <v>483</v>
      </c>
      <c r="G124" s="189" t="s">
        <v>61</v>
      </c>
      <c r="H124" s="189" t="s">
        <v>23</v>
      </c>
      <c r="I124" s="190" t="s">
        <v>327</v>
      </c>
    </row>
    <row r="125" spans="1:10" s="189" customFormat="1" ht="60" customHeight="1" x14ac:dyDescent="0.25">
      <c r="A125" s="803"/>
      <c r="B125" s="194" t="s">
        <v>756</v>
      </c>
      <c r="C125" s="194"/>
      <c r="D125" s="189" t="s">
        <v>482</v>
      </c>
      <c r="E125" s="189" t="s">
        <v>282</v>
      </c>
      <c r="F125" s="189" t="s">
        <v>483</v>
      </c>
      <c r="G125" s="189" t="s">
        <v>39</v>
      </c>
      <c r="H125" s="189" t="s">
        <v>23</v>
      </c>
      <c r="I125" s="190" t="s">
        <v>286</v>
      </c>
    </row>
    <row r="126" spans="1:10" s="192" customFormat="1" ht="60" customHeight="1" x14ac:dyDescent="0.25">
      <c r="A126" s="805">
        <v>5</v>
      </c>
      <c r="B126" s="194" t="s">
        <v>756</v>
      </c>
      <c r="C126" s="194"/>
      <c r="D126" s="192" t="s">
        <v>484</v>
      </c>
      <c r="E126" s="192" t="s">
        <v>246</v>
      </c>
      <c r="F126" s="192" t="s">
        <v>485</v>
      </c>
      <c r="G126" s="192" t="s">
        <v>61</v>
      </c>
      <c r="H126" s="192" t="s">
        <v>23</v>
      </c>
      <c r="I126" s="193" t="s">
        <v>327</v>
      </c>
    </row>
    <row r="127" spans="1:10" s="192" customFormat="1" ht="60" customHeight="1" x14ac:dyDescent="0.25">
      <c r="A127" s="805"/>
      <c r="B127" s="194" t="s">
        <v>756</v>
      </c>
      <c r="C127" s="194"/>
      <c r="D127" s="192" t="s">
        <v>484</v>
      </c>
      <c r="E127" s="192" t="s">
        <v>246</v>
      </c>
      <c r="F127" s="192" t="s">
        <v>485</v>
      </c>
      <c r="G127" s="192" t="s">
        <v>39</v>
      </c>
      <c r="H127" s="192" t="s">
        <v>23</v>
      </c>
      <c r="I127" s="193" t="s">
        <v>486</v>
      </c>
    </row>
    <row r="128" spans="1:10" ht="38.25" x14ac:dyDescent="0.2">
      <c r="A128" s="804">
        <v>1</v>
      </c>
      <c r="B128" s="798" t="s">
        <v>287</v>
      </c>
      <c r="C128" s="485"/>
      <c r="D128" s="100" t="s">
        <v>23</v>
      </c>
      <c r="F128" s="485" t="s">
        <v>757</v>
      </c>
      <c r="G128" s="485" t="s">
        <v>39</v>
      </c>
      <c r="H128" s="293" t="s">
        <v>23</v>
      </c>
      <c r="I128" s="485" t="s">
        <v>493</v>
      </c>
      <c r="J128" s="294"/>
    </row>
    <row r="129" spans="1:9" ht="38.25" x14ac:dyDescent="0.2">
      <c r="A129" s="804"/>
      <c r="B129" s="798"/>
      <c r="C129" s="485"/>
      <c r="D129" s="100" t="s">
        <v>23</v>
      </c>
      <c r="F129" s="485" t="s">
        <v>757</v>
      </c>
      <c r="G129" s="485" t="s">
        <v>22</v>
      </c>
      <c r="H129" s="293" t="s">
        <v>23</v>
      </c>
      <c r="I129" s="180" t="s">
        <v>333</v>
      </c>
    </row>
    <row r="130" spans="1:9" ht="38.25" x14ac:dyDescent="0.2">
      <c r="A130" s="804">
        <v>1</v>
      </c>
      <c r="B130" s="798"/>
      <c r="C130" s="485"/>
      <c r="D130" s="100" t="s">
        <v>23</v>
      </c>
      <c r="F130" s="485" t="s">
        <v>758</v>
      </c>
      <c r="G130" s="485" t="s">
        <v>39</v>
      </c>
      <c r="H130" s="293" t="s">
        <v>23</v>
      </c>
      <c r="I130" s="485" t="s">
        <v>759</v>
      </c>
    </row>
    <row r="131" spans="1:9" ht="38.25" x14ac:dyDescent="0.2">
      <c r="A131" s="804"/>
      <c r="B131" s="798"/>
      <c r="C131" s="485"/>
      <c r="D131" s="100" t="s">
        <v>23</v>
      </c>
      <c r="F131" s="485" t="s">
        <v>758</v>
      </c>
      <c r="G131" s="485" t="s">
        <v>22</v>
      </c>
      <c r="H131" s="293" t="s">
        <v>23</v>
      </c>
      <c r="I131" s="180" t="s">
        <v>333</v>
      </c>
    </row>
    <row r="132" spans="1:9" ht="63.75" x14ac:dyDescent="0.2">
      <c r="A132" s="804">
        <v>1</v>
      </c>
      <c r="B132" s="798"/>
      <c r="C132" s="485"/>
      <c r="D132" s="100" t="s">
        <v>23</v>
      </c>
      <c r="F132" s="485" t="s">
        <v>496</v>
      </c>
      <c r="G132" s="485" t="s">
        <v>39</v>
      </c>
      <c r="H132" s="293" t="s">
        <v>23</v>
      </c>
      <c r="I132" s="485" t="s">
        <v>497</v>
      </c>
    </row>
    <row r="133" spans="1:9" ht="25.5" x14ac:dyDescent="0.2">
      <c r="A133" s="804"/>
      <c r="B133" s="798"/>
      <c r="C133" s="485"/>
      <c r="D133" s="100" t="s">
        <v>23</v>
      </c>
      <c r="F133" s="485" t="s">
        <v>496</v>
      </c>
      <c r="G133" s="485" t="s">
        <v>22</v>
      </c>
      <c r="H133" s="293" t="s">
        <v>23</v>
      </c>
      <c r="I133" s="180" t="s">
        <v>333</v>
      </c>
    </row>
    <row r="134" spans="1:9" ht="38.25" x14ac:dyDescent="0.2">
      <c r="A134" s="804">
        <v>1</v>
      </c>
      <c r="B134" s="798"/>
      <c r="C134" s="485"/>
      <c r="D134" s="100" t="s">
        <v>23</v>
      </c>
      <c r="F134" s="485" t="s">
        <v>760</v>
      </c>
      <c r="G134" s="485" t="s">
        <v>39</v>
      </c>
      <c r="H134" s="293" t="s">
        <v>23</v>
      </c>
      <c r="I134" s="485" t="s">
        <v>296</v>
      </c>
    </row>
    <row r="135" spans="1:9" ht="38.25" x14ac:dyDescent="0.2">
      <c r="A135" s="804"/>
      <c r="B135" s="798"/>
      <c r="C135" s="485"/>
      <c r="D135" s="100" t="s">
        <v>23</v>
      </c>
      <c r="F135" s="485" t="s">
        <v>760</v>
      </c>
      <c r="G135" s="485" t="s">
        <v>22</v>
      </c>
      <c r="H135" s="293" t="s">
        <v>23</v>
      </c>
      <c r="I135" s="180" t="s">
        <v>333</v>
      </c>
    </row>
    <row r="136" spans="1:9" ht="25.5" x14ac:dyDescent="0.2">
      <c r="A136" s="804">
        <v>1</v>
      </c>
      <c r="B136" s="798"/>
      <c r="C136" s="485"/>
      <c r="D136" s="100" t="s">
        <v>23</v>
      </c>
      <c r="F136" s="485" t="s">
        <v>297</v>
      </c>
      <c r="G136" s="485" t="s">
        <v>39</v>
      </c>
      <c r="H136" s="293" t="s">
        <v>23</v>
      </c>
      <c r="I136" s="485" t="s">
        <v>298</v>
      </c>
    </row>
    <row r="137" spans="1:9" ht="25.5" x14ac:dyDescent="0.2">
      <c r="A137" s="804"/>
      <c r="B137" s="798"/>
      <c r="C137" s="485"/>
      <c r="D137" s="100" t="s">
        <v>23</v>
      </c>
      <c r="F137" s="485" t="s">
        <v>297</v>
      </c>
      <c r="G137" s="485" t="s">
        <v>22</v>
      </c>
      <c r="H137" s="293" t="s">
        <v>23</v>
      </c>
      <c r="I137" s="180" t="s">
        <v>333</v>
      </c>
    </row>
  </sheetData>
  <mergeCells count="58">
    <mergeCell ref="A16:A17"/>
    <mergeCell ref="A18:A19"/>
    <mergeCell ref="B25:B34"/>
    <mergeCell ref="A33:A34"/>
    <mergeCell ref="A31:A32"/>
    <mergeCell ref="A20:A21"/>
    <mergeCell ref="A22:A23"/>
    <mergeCell ref="B10:B23"/>
    <mergeCell ref="A134:A135"/>
    <mergeCell ref="A136:A137"/>
    <mergeCell ref="A128:A129"/>
    <mergeCell ref="B128:B137"/>
    <mergeCell ref="A114:A115"/>
    <mergeCell ref="A116:A117"/>
    <mergeCell ref="A118:A119"/>
    <mergeCell ref="A120:A121"/>
    <mergeCell ref="A122:A123"/>
    <mergeCell ref="A124:A125"/>
    <mergeCell ref="A126:A127"/>
    <mergeCell ref="A132:A133"/>
    <mergeCell ref="A130:A131"/>
    <mergeCell ref="A106:A107"/>
    <mergeCell ref="A108:A109"/>
    <mergeCell ref="A112:A113"/>
    <mergeCell ref="A58:A61"/>
    <mergeCell ref="A85:A86"/>
    <mergeCell ref="A87:A89"/>
    <mergeCell ref="A110:A111"/>
    <mergeCell ref="A79:A84"/>
    <mergeCell ref="A66:A69"/>
    <mergeCell ref="A70:A74"/>
    <mergeCell ref="A75:A78"/>
    <mergeCell ref="A99:A101"/>
    <mergeCell ref="A90:A91"/>
    <mergeCell ref="A94:A97"/>
    <mergeCell ref="A102:A103"/>
    <mergeCell ref="A104:A105"/>
    <mergeCell ref="A46:A47"/>
    <mergeCell ref="A37:A38"/>
    <mergeCell ref="A39:A40"/>
    <mergeCell ref="A43:A44"/>
    <mergeCell ref="A41:A42"/>
    <mergeCell ref="A3:A9"/>
    <mergeCell ref="B3:B9"/>
    <mergeCell ref="B99:B101"/>
    <mergeCell ref="F3:F9"/>
    <mergeCell ref="E3:E9"/>
    <mergeCell ref="A10:A11"/>
    <mergeCell ref="A48:A50"/>
    <mergeCell ref="A12:A13"/>
    <mergeCell ref="A14:A15"/>
    <mergeCell ref="A25:A26"/>
    <mergeCell ref="A27:A28"/>
    <mergeCell ref="A29:A30"/>
    <mergeCell ref="A51:A53"/>
    <mergeCell ref="A54:A57"/>
    <mergeCell ref="A35:A36"/>
    <mergeCell ref="A62:A65"/>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4" ma:contentTypeDescription="Create a new document." ma:contentTypeScope="" ma:versionID="846b7ac6f13b15807d466e884c6bdee3">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670cfb30a953bda19da265703aeee521"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d237e1cb-b423-4f78-bee9-d36b9b38dae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EE784F-A926-4F7F-8C97-2D8E9A48F9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622c4-136b-4675-95da-e5d26a46cb91"/>
    <ds:schemaRef ds:uri="d237e1cb-b423-4f78-bee9-d36b9b38d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46363A-31CB-4B9D-82F4-AB498D35579D}">
  <ds:schemaRefs>
    <ds:schemaRef ds:uri="2eb717c4-e9b3-40eb-a54d-95a9779b22cd"/>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515f5682-4d06-4fc2-bc6f-f45a17d4ec42"/>
    <ds:schemaRef ds:uri="http://schemas.microsoft.com/office/infopath/2007/PartnerControls"/>
    <ds:schemaRef ds:uri="http://www.w3.org/XML/1998/namespace"/>
    <ds:schemaRef ds:uri="d237e1cb-b423-4f78-bee9-d36b9b38daee"/>
  </ds:schemaRefs>
</ds:datastoreItem>
</file>

<file path=customXml/itemProps3.xml><?xml version="1.0" encoding="utf-8"?>
<ds:datastoreItem xmlns:ds="http://schemas.openxmlformats.org/officeDocument/2006/customXml" ds:itemID="{995F8A09-7D03-41F1-B065-BF36E9A7FD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summary</vt:lpstr>
      <vt:lpstr>NEW integrated RA (S + L)</vt:lpstr>
      <vt:lpstr>Coverpage</vt:lpstr>
      <vt:lpstr>Orientação Analise de Risco</vt:lpstr>
      <vt:lpstr>Overview and guidance</vt:lpstr>
      <vt:lpstr>Indiv. cert. Risk Assessment</vt:lpstr>
      <vt:lpstr>Risk assessment l1</vt:lpstr>
      <vt:lpstr>Sheet2</vt:lpstr>
      <vt:lpstr>Group risk assessment L0</vt:lpstr>
      <vt:lpstr>Painel</vt:lpstr>
      <vt:lpstr>Basic Risk Assessment DATASHEET</vt:lpstr>
      <vt:lpstr>Orientação Cadeia Sup</vt:lpstr>
      <vt:lpstr>An. Risco Cadeia Sup</vt:lpstr>
      <vt:lpstr>terms</vt:lpstr>
      <vt:lpstr>Coverpage!Print_Area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 den Braber</dc:creator>
  <cp:keywords/>
  <dc:description/>
  <cp:lastModifiedBy>Felix Krussmann</cp:lastModifiedBy>
  <cp:revision/>
  <dcterms:created xsi:type="dcterms:W3CDTF">2018-12-05T13:53:38Z</dcterms:created>
  <dcterms:modified xsi:type="dcterms:W3CDTF">2021-12-24T08:30:35Z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0x0101008B7E0036CE6A3541B3AB760440CA990C</vt:lpwstr>
  </property>
</Properties>
</file>